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2230-З" sheetId="1" state="hidden" r:id="rId1"/>
    <sheet name="2017-стипен" sheetId="2" state="hidden" r:id="rId2"/>
    <sheet name="08,05-2273" sheetId="3" r:id="rId3"/>
    <sheet name="22,05-2120" sheetId="4" state="hidden" r:id="rId4"/>
    <sheet name="2730" sheetId="5" state="hidden" r:id="rId5"/>
  </sheets>
  <definedNames/>
  <calcPr fullCalcOnLoad="1"/>
</workbook>
</file>

<file path=xl/sharedStrings.xml><?xml version="1.0" encoding="utf-8"?>
<sst xmlns="http://schemas.openxmlformats.org/spreadsheetml/2006/main" count="342" uniqueCount="159">
  <si>
    <t>ЗАТВЕРДЖУЮ</t>
  </si>
  <si>
    <t>(посада)</t>
  </si>
  <si>
    <t>(підпис)</t>
  </si>
  <si>
    <t>(ініціали і прізвище)</t>
  </si>
  <si>
    <t>М.П.</t>
  </si>
  <si>
    <t>(назва установи, організації)</t>
  </si>
  <si>
    <t>№ з/п</t>
  </si>
  <si>
    <t>Кількість (од./л/міс.)</t>
  </si>
  <si>
    <t>Вартість (грн.)</t>
  </si>
  <si>
    <t>Сума без урахуванням змін (тис.грн.)</t>
  </si>
  <si>
    <t>Зміни</t>
  </si>
  <si>
    <t>Сума з врахуванням змін тис.грн.</t>
  </si>
  <si>
    <t>КЕКВ 2240 Оплата послуг (крім комунальних)</t>
  </si>
  <si>
    <t>Затверджено кошторисом  без урахування змін (тис.грн.)</t>
  </si>
  <si>
    <t>Заправка та оновлення картриджів</t>
  </si>
  <si>
    <t>50 шт.</t>
  </si>
  <si>
    <t>25 шт.</t>
  </si>
  <si>
    <t>Поточний ремонт техніки</t>
  </si>
  <si>
    <t>Всього по КЕКВ 2240</t>
  </si>
  <si>
    <t>Затверджено кошторисом  з врахуванням змін (тис.грн.)</t>
  </si>
  <si>
    <t>КЕКВ 2210 Предмети, матеріали, обладнання та інвентар</t>
  </si>
  <si>
    <t>Придбання постільної білизни</t>
  </si>
  <si>
    <t>60 шт.</t>
  </si>
  <si>
    <t>86 шт.</t>
  </si>
  <si>
    <t>Всього по КЕКВ 2210</t>
  </si>
  <si>
    <t>х</t>
  </si>
  <si>
    <t>Керівник</t>
  </si>
  <si>
    <t>Головний бухгалтер</t>
  </si>
  <si>
    <t xml:space="preserve">Додаток до листа </t>
  </si>
  <si>
    <t>КЕКВ 2272 Оплата водопостачання</t>
  </si>
  <si>
    <t>69,07787 тис.м.куб</t>
  </si>
  <si>
    <t>Всього по КЕКВ 2272</t>
  </si>
  <si>
    <t>0,09534 тис.м.куб.</t>
  </si>
  <si>
    <t>ВСП "ЦБНЗУПТО ДОН КОДА"</t>
  </si>
  <si>
    <t>за КФК   070501</t>
  </si>
  <si>
    <t>Гуляй Н.І.</t>
  </si>
  <si>
    <t>Бєлік Н.І.</t>
  </si>
  <si>
    <t>Рогова В.Б.</t>
  </si>
  <si>
    <t>КЕКВ 2274 Оплата газопосточання</t>
  </si>
  <si>
    <t>Всього по КЕКВ 2274</t>
  </si>
  <si>
    <t>66,29781 тис.м.куб</t>
  </si>
  <si>
    <t>Всього по КЕКВ 2271</t>
  </si>
  <si>
    <t>КЕКВ 2273 Оплата електоенергії</t>
  </si>
  <si>
    <t>Всього по КЕКВ 2273</t>
  </si>
  <si>
    <t>2526,76 тис.м.куб</t>
  </si>
  <si>
    <t>Директор департаменту освіти і науки КОДА</t>
  </si>
  <si>
    <t>Зміни  розрахунку до кошторису видатків на 2016рік</t>
  </si>
  <si>
    <r>
      <t>станом на 16 травня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2016 року</t>
    </r>
  </si>
  <si>
    <t>КЕКВ 2730 Інші виплати населенню</t>
  </si>
  <si>
    <t>Кількість     ( учнів )</t>
  </si>
  <si>
    <t>Грошова допомога у розмірі шести прожиткових мінімумів (при працевлаштуванні)</t>
  </si>
  <si>
    <t>КЕКВ 2720  Стипендії</t>
  </si>
  <si>
    <t>Стипендії</t>
  </si>
  <si>
    <t>Всього по КЕКВ 2720</t>
  </si>
  <si>
    <t>"   "                       2016 р.</t>
  </si>
  <si>
    <t xml:space="preserve">Всього по КЕКВ 2730 </t>
  </si>
  <si>
    <t>Разом</t>
  </si>
  <si>
    <t>КЕКВ 2120 Нарахування на оплату праці</t>
  </si>
  <si>
    <t>Заробітна плата</t>
  </si>
  <si>
    <t>Всього по КЕКВ 2120</t>
  </si>
  <si>
    <t>Виплати по тимчасовій непрацездатності</t>
  </si>
  <si>
    <t>КЕКВ 2273 Оплата електроенергії</t>
  </si>
  <si>
    <t xml:space="preserve">Затверджую </t>
  </si>
  <si>
    <t>Директор департаменту освіти і науки Київської ОДА</t>
  </si>
  <si>
    <t>Розрахунок додаткової потреби на 2017 рік</t>
  </si>
  <si>
    <t>по КЕКВ 2720, 2730</t>
  </si>
  <si>
    <t>Загальний фонд</t>
  </si>
  <si>
    <t>НАЙМЕНУВАННЯ ПТНЗ</t>
  </si>
  <si>
    <t xml:space="preserve"> 1011100   Підготовка робітничих кадрів закладами професійно-технічної освіти</t>
  </si>
  <si>
    <t>грн.</t>
  </si>
  <si>
    <t>Показник</t>
  </si>
  <si>
    <t>Кіл-ть одиниць</t>
  </si>
  <si>
    <t>Розмір стипендії</t>
  </si>
  <si>
    <t>Місячний фонд</t>
  </si>
  <si>
    <t>Річний фонд</t>
  </si>
  <si>
    <t xml:space="preserve"> КЕКВ 2720 -  Стипендії</t>
  </si>
  <si>
    <t>Кількість учнів станом на 01.09.2017 року</t>
  </si>
  <si>
    <t>Плановий прийом 2018 року</t>
  </si>
  <si>
    <t>Плановий випуск 2018 року</t>
  </si>
  <si>
    <t>Середньорічна чисельність учнів на 2018 рік</t>
  </si>
  <si>
    <t>Середньорічна чисельність стипендіатів на 2017 рік</t>
  </si>
  <si>
    <t>в тому числі:</t>
  </si>
  <si>
    <t>-</t>
  </si>
  <si>
    <t xml:space="preserve">учні з числа дітей-сиріт та дітей позбавлених батьківського піклування, що знаходяться на повному державному утриманні </t>
  </si>
  <si>
    <t>учні з числа дітей-сиріт та дітей позбавлених батьківського піклування, яким призначено опікуна</t>
  </si>
  <si>
    <t>відмінники</t>
  </si>
  <si>
    <t>інваліди по слуху та зору</t>
  </si>
  <si>
    <t>харчуються 1 раз</t>
  </si>
  <si>
    <t>харчуються 3 раза</t>
  </si>
  <si>
    <t>решта</t>
  </si>
  <si>
    <t>Разом стипендіальний фонд:</t>
  </si>
  <si>
    <t>Фонд матеріального заохочення   10%</t>
  </si>
  <si>
    <t>Індексація</t>
  </si>
  <si>
    <t>РАЗОМ КЕКВ 2720</t>
  </si>
  <si>
    <t>Затверджено кошторисом по КЕКВ 2720</t>
  </si>
  <si>
    <t>Зміни по КЕКВ 2720</t>
  </si>
  <si>
    <t>Розмір</t>
  </si>
  <si>
    <t>Всього</t>
  </si>
  <si>
    <t xml:space="preserve"> КЕКВ 2730 -  Інші виплати населенню</t>
  </si>
  <si>
    <t>Грошова допомога при працевлаштуванні дітям-сиротам та дітям, позбавленим батьківського піклування випущеним в  січень-квітень 2017 р.</t>
  </si>
  <si>
    <t>Грошова допомога при працевлаштуванні дітям-сиротам та дітям, позбавленим батьківського піклування випущеним в квітень-груденьд 2017 року</t>
  </si>
  <si>
    <t xml:space="preserve">Грошова допомога при продовжені навчання дітям-сиротам та дітям, позбавленим батьківського піклування </t>
  </si>
  <si>
    <t>Допомога на придбання навчальної літератури дітям-сиротам та дітям, позбавленим батьківського піклування (три соціальні стипендії)</t>
  </si>
  <si>
    <t>Матеріальна допомога учням з числа дітей-сиріт та дітям, позбавленим батьківського піклування (не менш як 8 неоподатковуваних мінімумів доходів громадян)</t>
  </si>
  <si>
    <t>Грошова допомога дітям-сиротам при вступі у вищі навчальні заклади усіх рівнів акредитації</t>
  </si>
  <si>
    <t>Страхування дітей-сиріт, відповідно до законодавства</t>
  </si>
  <si>
    <t>РАЗОМ КЕКВ 2730</t>
  </si>
  <si>
    <t>Затверджено кошторисом по КЕКВ 2730</t>
  </si>
  <si>
    <t>Зміни по КЕКВ 2730</t>
  </si>
  <si>
    <t>Директор</t>
  </si>
  <si>
    <t>Шість мільйонів двісті двадцять одна тисяча дев"ятсот  грн.</t>
  </si>
  <si>
    <t xml:space="preserve">                       Директор департаменту освіти і науки Київської ОДА</t>
  </si>
  <si>
    <t xml:space="preserve">        до кошторису на 2017 рік </t>
  </si>
  <si>
    <t>по КЕКВ 2230 "Продукти харчування"</t>
  </si>
  <si>
    <t xml:space="preserve">  Загальний фонд</t>
  </si>
  <si>
    <t>КПКВК  1011100</t>
  </si>
  <si>
    <t>Показники</t>
  </si>
  <si>
    <t>Витрати</t>
  </si>
  <si>
    <t>1. Харчування дітей-сиріт та дітей, позбавлених батьківського піклування, що знаходяться на повному державному утриманні (триразове)</t>
  </si>
  <si>
    <t>Х</t>
  </si>
  <si>
    <t>- число днів харчуванн</t>
  </si>
  <si>
    <t>- число учнів</t>
  </si>
  <si>
    <t>- норма на одного учні в день</t>
  </si>
  <si>
    <t>Всього видатків:</t>
  </si>
  <si>
    <t xml:space="preserve">2. Харчування учнів з числа дітей-сиріт та дітей позбавлених батьківського піклування, яким в установленому законом порядку призначено опікуна чи піклувальника (одноразове) </t>
  </si>
  <si>
    <t>- норма на одного учня в день</t>
  </si>
  <si>
    <t>5. Збільшення норм харчування на недільні, святкові і канікулярні дні згідно Постанови КМУ від 22.11.2004р. №1561 на 10% норми на день</t>
  </si>
  <si>
    <t>Дітей-сиріт:</t>
  </si>
  <si>
    <t>Дітей під опікою</t>
  </si>
  <si>
    <t>- чило днів харчуванн</t>
  </si>
  <si>
    <t>Учні з числа дітей- інвалідів, які отримують одноразове харчування</t>
  </si>
  <si>
    <t>- чило днів харчування</t>
  </si>
  <si>
    <t>Учні з числа інвалідів та дітей - малозабезпечених сімей, які отримують одноразове харчування</t>
  </si>
  <si>
    <t>- число днів харчування</t>
  </si>
  <si>
    <t>Учні з числа інвалідів та дітей - малозабезпечених сімей, які отримують трьохразове  харчування</t>
  </si>
  <si>
    <t>Директор департаменту</t>
  </si>
  <si>
    <t>Головний бухгалтер                                 ______________</t>
  </si>
  <si>
    <r>
      <t xml:space="preserve">                        ____________________</t>
    </r>
    <r>
      <rPr>
        <b/>
        <sz val="16"/>
        <rFont val="Times New Roman"/>
        <family val="1"/>
      </rPr>
      <t>Рогова В.Б.</t>
    </r>
  </si>
  <si>
    <t>Затверджено кошторисом</t>
  </si>
  <si>
    <t>Зміни до кошторису</t>
  </si>
  <si>
    <t>птнз</t>
  </si>
  <si>
    <t xml:space="preserve">                                               Затверджено </t>
  </si>
  <si>
    <t>Розрахунок змін</t>
  </si>
  <si>
    <t>РАЗОМ потреба:</t>
  </si>
  <si>
    <t>за 0611110</t>
  </si>
  <si>
    <t>Зміни  розрахунку до кошторису видатків на 2018 рік</t>
  </si>
  <si>
    <t>"          "                       2018 р.</t>
  </si>
  <si>
    <t>ДПТНЗ "Яготинський ЦПТО"</t>
  </si>
  <si>
    <t xml:space="preserve">станом на </t>
  </si>
  <si>
    <t>Я.О. Ситніков</t>
  </si>
  <si>
    <t>Т.В. Згурська</t>
  </si>
  <si>
    <t>тис. кВт/год</t>
  </si>
  <si>
    <t>тис. куб.м</t>
  </si>
  <si>
    <t>КЕКВ 2272 Оплата водопостачання і водовідведення</t>
  </si>
  <si>
    <t>9,179,1</t>
  </si>
  <si>
    <t>Провідний бухгалтер</t>
  </si>
  <si>
    <t>О.М. Кошіль</t>
  </si>
  <si>
    <t>Зміни  розрахунку до кошторису видатків на 2019 рік</t>
  </si>
  <si>
    <t>"      "                       2019 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</si>
</sst>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#,##0.0"/>
    <numFmt numFmtId="171" formatCode="[$-422]d\ mmmm\ yyyy&quot; р.&quot;"/>
    <numFmt numFmtId="172" formatCode="[$-FC22]d\ mmmm\ yyyy&quot; р.&quot;;@"/>
    <numFmt numFmtId="173" formatCode="_-* #,##0;\-* #,##0;_-* &quot;-&quot;??;_-@_-"/>
    <numFmt numFmtId="174" formatCode="0.0000"/>
    <numFmt numFmtId="175" formatCode="0.00000"/>
  </numFmts>
  <fonts count="74">
    <font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6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8" fillId="0" borderId="0">
      <alignment/>
      <protection/>
    </xf>
    <xf numFmtId="0" fontId="7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9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9" fontId="9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9" fontId="16" fillId="0" borderId="13" xfId="0" applyNumberFormat="1" applyFont="1" applyBorder="1" applyAlignment="1">
      <alignment/>
    </xf>
    <xf numFmtId="9" fontId="9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9" fillId="0" borderId="13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20" fillId="0" borderId="0" xfId="54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0" fillId="0" borderId="0" xfId="54">
      <alignment/>
      <protection/>
    </xf>
    <xf numFmtId="0" fontId="20" fillId="0" borderId="0" xfId="54" applyFill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20" fillId="0" borderId="0" xfId="54" applyBorder="1">
      <alignment/>
      <protection/>
    </xf>
    <xf numFmtId="4" fontId="20" fillId="0" borderId="0" xfId="54" applyNumberFormat="1">
      <alignment/>
      <protection/>
    </xf>
    <xf numFmtId="4" fontId="28" fillId="0" borderId="0" xfId="54" applyNumberFormat="1" applyFont="1">
      <alignment/>
      <protection/>
    </xf>
    <xf numFmtId="0" fontId="20" fillId="0" borderId="10" xfId="54" applyBorder="1" applyAlignment="1">
      <alignment horizontal="center" vertical="center" wrapText="1"/>
      <protection/>
    </xf>
    <xf numFmtId="0" fontId="20" fillId="0" borderId="13" xfId="54" applyBorder="1" applyAlignment="1">
      <alignment horizontal="center" vertical="center" wrapText="1"/>
      <protection/>
    </xf>
    <xf numFmtId="4" fontId="20" fillId="0" borderId="10" xfId="54" applyNumberFormat="1" applyBorder="1" applyAlignment="1">
      <alignment horizontal="center" vertical="center" wrapText="1"/>
      <protection/>
    </xf>
    <xf numFmtId="0" fontId="20" fillId="0" borderId="0" xfId="54" applyAlignment="1">
      <alignment horizontal="center" vertical="center" wrapText="1"/>
      <protection/>
    </xf>
    <xf numFmtId="0" fontId="20" fillId="0" borderId="10" xfId="54" applyBorder="1" applyAlignment="1">
      <alignment horizontal="left" vertical="center" wrapText="1"/>
      <protection/>
    </xf>
    <xf numFmtId="0" fontId="20" fillId="0" borderId="10" xfId="54" applyBorder="1" applyAlignment="1">
      <alignment horizontal="center"/>
      <protection/>
    </xf>
    <xf numFmtId="0" fontId="4" fillId="0" borderId="10" xfId="54" applyFont="1" applyBorder="1">
      <alignment/>
      <protection/>
    </xf>
    <xf numFmtId="4" fontId="4" fillId="32" borderId="10" xfId="54" applyNumberFormat="1" applyFont="1" applyFill="1" applyBorder="1">
      <alignment/>
      <protection/>
    </xf>
    <xf numFmtId="4" fontId="4" fillId="0" borderId="10" xfId="54" applyNumberFormat="1" applyFont="1" applyBorder="1">
      <alignment/>
      <protection/>
    </xf>
    <xf numFmtId="0" fontId="31" fillId="0" borderId="13" xfId="54" applyFont="1" applyBorder="1" applyAlignment="1">
      <alignment horizontal="right" wrapText="1"/>
      <protection/>
    </xf>
    <xf numFmtId="0" fontId="20" fillId="0" borderId="10" xfId="54" applyBorder="1" applyAlignment="1">
      <alignment wrapText="1"/>
      <protection/>
    </xf>
    <xf numFmtId="3" fontId="4" fillId="0" borderId="10" xfId="54" applyNumberFormat="1" applyFont="1" applyBorder="1">
      <alignment/>
      <protection/>
    </xf>
    <xf numFmtId="49" fontId="20" fillId="0" borderId="10" xfId="54" applyNumberFormat="1" applyBorder="1" applyAlignment="1">
      <alignment wrapText="1"/>
      <protection/>
    </xf>
    <xf numFmtId="0" fontId="4" fillId="32" borderId="10" xfId="54" applyFont="1" applyFill="1" applyBorder="1">
      <alignment/>
      <protection/>
    </xf>
    <xf numFmtId="3" fontId="4" fillId="32" borderId="10" xfId="54" applyNumberFormat="1" applyFont="1" applyFill="1" applyBorder="1">
      <alignment/>
      <protection/>
    </xf>
    <xf numFmtId="0" fontId="20" fillId="32" borderId="10" xfId="54" applyFill="1" applyBorder="1" applyAlignment="1">
      <alignment horizontal="center"/>
      <protection/>
    </xf>
    <xf numFmtId="0" fontId="31" fillId="32" borderId="13" xfId="54" applyFont="1" applyFill="1" applyBorder="1" applyAlignment="1">
      <alignment horizontal="right" wrapText="1"/>
      <protection/>
    </xf>
    <xf numFmtId="0" fontId="28" fillId="32" borderId="10" xfId="54" applyFont="1" applyFill="1" applyBorder="1" applyAlignment="1">
      <alignment wrapText="1"/>
      <protection/>
    </xf>
    <xf numFmtId="4" fontId="28" fillId="32" borderId="15" xfId="54" applyNumberFormat="1" applyFont="1" applyFill="1" applyBorder="1">
      <alignment/>
      <protection/>
    </xf>
    <xf numFmtId="4" fontId="4" fillId="32" borderId="15" xfId="54" applyNumberFormat="1" applyFont="1" applyFill="1" applyBorder="1">
      <alignment/>
      <protection/>
    </xf>
    <xf numFmtId="3" fontId="28" fillId="32" borderId="15" xfId="54" applyNumberFormat="1" applyFont="1" applyFill="1" applyBorder="1">
      <alignment/>
      <protection/>
    </xf>
    <xf numFmtId="0" fontId="31" fillId="0" borderId="16" xfId="54" applyFont="1" applyBorder="1" applyAlignment="1">
      <alignment horizontal="right" wrapText="1"/>
      <protection/>
    </xf>
    <xf numFmtId="0" fontId="4" fillId="0" borderId="15" xfId="54" applyFont="1" applyBorder="1">
      <alignment/>
      <protection/>
    </xf>
    <xf numFmtId="4" fontId="4" fillId="0" borderId="15" xfId="54" applyNumberFormat="1" applyFont="1" applyBorder="1">
      <alignment/>
      <protection/>
    </xf>
    <xf numFmtId="4" fontId="28" fillId="32" borderId="10" xfId="54" applyNumberFormat="1" applyFont="1" applyFill="1" applyBorder="1">
      <alignment/>
      <protection/>
    </xf>
    <xf numFmtId="0" fontId="20" fillId="0" borderId="10" xfId="54" applyBorder="1">
      <alignment/>
      <protection/>
    </xf>
    <xf numFmtId="4" fontId="32" fillId="0" borderId="10" xfId="54" applyNumberFormat="1" applyFont="1" applyBorder="1">
      <alignment/>
      <protection/>
    </xf>
    <xf numFmtId="0" fontId="31" fillId="0" borderId="0" xfId="54" applyFont="1" applyBorder="1" applyAlignment="1">
      <alignment horizontal="center" wrapText="1"/>
      <protection/>
    </xf>
    <xf numFmtId="0" fontId="33" fillId="0" borderId="0" xfId="54" applyFont="1" applyBorder="1">
      <alignment/>
      <protection/>
    </xf>
    <xf numFmtId="4" fontId="33" fillId="0" borderId="0" xfId="54" applyNumberFormat="1" applyFont="1" applyBorder="1">
      <alignment/>
      <protection/>
    </xf>
    <xf numFmtId="0" fontId="20" fillId="0" borderId="10" xfId="54" applyBorder="1" applyAlignment="1">
      <alignment horizont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4" fontId="0" fillId="0" borderId="10" xfId="54" applyNumberFormat="1" applyFont="1" applyBorder="1" applyAlignment="1">
      <alignment horizontal="center" vertical="center" wrapText="1"/>
      <protection/>
    </xf>
    <xf numFmtId="170" fontId="4" fillId="32" borderId="10" xfId="54" applyNumberFormat="1" applyFont="1" applyFill="1" applyBorder="1">
      <alignment/>
      <protection/>
    </xf>
    <xf numFmtId="0" fontId="31" fillId="0" borderId="12" xfId="54" applyFont="1" applyBorder="1" applyAlignment="1">
      <alignment horizontal="right" wrapText="1"/>
      <protection/>
    </xf>
    <xf numFmtId="49" fontId="20" fillId="0" borderId="10" xfId="54" applyNumberFormat="1" applyBorder="1" applyAlignment="1">
      <alignment horizontal="left" vertical="center" wrapText="1"/>
      <protection/>
    </xf>
    <xf numFmtId="170" fontId="32" fillId="0" borderId="10" xfId="54" applyNumberFormat="1" applyFont="1" applyBorder="1">
      <alignment/>
      <protection/>
    </xf>
    <xf numFmtId="0" fontId="32" fillId="0" borderId="0" xfId="54" applyFont="1" applyBorder="1" applyAlignment="1">
      <alignment horizontal="center"/>
      <protection/>
    </xf>
    <xf numFmtId="4" fontId="32" fillId="0" borderId="0" xfId="54" applyNumberFormat="1" applyFont="1" applyBorder="1" applyAlignment="1">
      <alignment horizontal="center"/>
      <protection/>
    </xf>
    <xf numFmtId="4" fontId="32" fillId="0" borderId="0" xfId="54" applyNumberFormat="1" applyFont="1" applyBorder="1">
      <alignment/>
      <protection/>
    </xf>
    <xf numFmtId="0" fontId="33" fillId="0" borderId="0" xfId="54" applyFont="1">
      <alignment/>
      <protection/>
    </xf>
    <xf numFmtId="0" fontId="4" fillId="0" borderId="0" xfId="54" applyFont="1">
      <alignment/>
      <protection/>
    </xf>
    <xf numFmtId="4" fontId="4" fillId="0" borderId="0" xfId="54" applyNumberFormat="1" applyFont="1">
      <alignment/>
      <protection/>
    </xf>
    <xf numFmtId="49" fontId="33" fillId="0" borderId="0" xfId="54" applyNumberFormat="1" applyFont="1">
      <alignment/>
      <protection/>
    </xf>
    <xf numFmtId="0" fontId="9" fillId="0" borderId="0" xfId="55" applyFont="1" applyAlignment="1">
      <alignment wrapText="1"/>
      <protection/>
    </xf>
    <xf numFmtId="0" fontId="20" fillId="0" borderId="0" xfId="55">
      <alignment/>
      <protection/>
    </xf>
    <xf numFmtId="0" fontId="9" fillId="0" borderId="0" xfId="55" applyFont="1" applyBorder="1" applyAlignment="1">
      <alignment wrapText="1"/>
      <protection/>
    </xf>
    <xf numFmtId="0" fontId="16" fillId="0" borderId="0" xfId="55" applyFont="1" applyAlignment="1">
      <alignment horizontal="right" vertical="justify"/>
      <protection/>
    </xf>
    <xf numFmtId="0" fontId="16" fillId="0" borderId="0" xfId="55" applyFont="1" applyAlignment="1">
      <alignment/>
      <protection/>
    </xf>
    <xf numFmtId="0" fontId="35" fillId="0" borderId="0" xfId="55" applyFont="1" applyFill="1" applyAlignment="1" applyProtection="1">
      <alignment horizontal="center" vertical="center" wrapText="1"/>
      <protection locked="0"/>
    </xf>
    <xf numFmtId="0" fontId="15" fillId="0" borderId="0" xfId="55" applyFont="1" applyFill="1" applyAlignment="1" applyProtection="1">
      <alignment horizontal="center" vertical="center" wrapText="1"/>
      <protection locked="0"/>
    </xf>
    <xf numFmtId="0" fontId="15" fillId="0" borderId="0" xfId="55" applyFont="1" applyAlignment="1" applyProtection="1">
      <alignment horizontal="center" vertical="center" wrapText="1"/>
      <protection locked="0"/>
    </xf>
    <xf numFmtId="0" fontId="20" fillId="0" borderId="0" xfId="55" applyAlignment="1" applyProtection="1">
      <alignment horizontal="center" vertical="center" wrapText="1"/>
      <protection locked="0"/>
    </xf>
    <xf numFmtId="0" fontId="16" fillId="0" borderId="0" xfId="55" applyFont="1" applyAlignment="1">
      <alignment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49" fontId="20" fillId="0" borderId="0" xfId="55" applyNumberFormat="1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36" fillId="0" borderId="0" xfId="55" applyFont="1" applyFill="1" applyAlignment="1" applyProtection="1">
      <alignment horizontal="center" vertical="center" wrapText="1"/>
      <protection locked="0"/>
    </xf>
    <xf numFmtId="0" fontId="20" fillId="0" borderId="0" xfId="55" applyFill="1" applyAlignment="1" applyProtection="1">
      <alignment horizontal="center" vertical="center" wrapText="1"/>
      <protection locked="0"/>
    </xf>
    <xf numFmtId="49" fontId="20" fillId="4" borderId="10" xfId="55" applyNumberFormat="1" applyFill="1" applyBorder="1" applyAlignment="1" applyProtection="1">
      <alignment horizontal="center" vertical="center" wrapText="1"/>
      <protection locked="0"/>
    </xf>
    <xf numFmtId="0" fontId="20" fillId="4" borderId="10" xfId="55" applyFill="1" applyBorder="1" applyAlignment="1" applyProtection="1">
      <alignment horizontal="center" vertical="center" wrapText="1"/>
      <protection locked="0"/>
    </xf>
    <xf numFmtId="49" fontId="20" fillId="0" borderId="10" xfId="55" applyNumberFormat="1" applyFont="1" applyBorder="1" applyAlignment="1" applyProtection="1">
      <alignment horizontal="left" vertical="center" wrapText="1"/>
      <protection locked="0"/>
    </xf>
    <xf numFmtId="0" fontId="20" fillId="33" borderId="10" xfId="55" applyFont="1" applyFill="1" applyBorder="1" applyAlignment="1" applyProtection="1">
      <alignment horizontal="center" vertical="center" wrapText="1"/>
      <protection locked="0"/>
    </xf>
    <xf numFmtId="0" fontId="20" fillId="0" borderId="10" xfId="55" applyFont="1" applyFill="1" applyBorder="1" applyAlignment="1" applyProtection="1">
      <alignment horizontal="center" vertical="center" wrapText="1"/>
      <protection locked="0"/>
    </xf>
    <xf numFmtId="2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55" applyNumberFormat="1" applyFont="1" applyBorder="1" applyAlignment="1" applyProtection="1">
      <alignment horizontal="left" vertical="center" wrapText="1"/>
      <protection locked="0"/>
    </xf>
    <xf numFmtId="169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4" borderId="10" xfId="55" applyNumberFormat="1" applyFont="1" applyFill="1" applyBorder="1" applyAlignment="1" applyProtection="1">
      <alignment horizontal="left" vertical="center" wrapText="1"/>
      <protection locked="0"/>
    </xf>
    <xf numFmtId="0" fontId="30" fillId="4" borderId="10" xfId="55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Alignment="1" applyProtection="1">
      <alignment horizontal="center" vertical="center" wrapText="1"/>
      <protection locked="0"/>
    </xf>
    <xf numFmtId="0" fontId="38" fillId="0" borderId="0" xfId="55" applyFont="1" applyFill="1" applyAlignment="1" applyProtection="1">
      <alignment horizontal="center" vertical="center" wrapText="1"/>
      <protection locked="0"/>
    </xf>
    <xf numFmtId="169" fontId="30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55" applyNumberFormat="1" applyFont="1" applyFill="1" applyAlignment="1" applyProtection="1">
      <alignment horizontal="center" vertical="center" wrapText="1"/>
      <protection locked="0"/>
    </xf>
    <xf numFmtId="2" fontId="20" fillId="0" borderId="0" xfId="55" applyNumberFormat="1" applyFill="1" applyAlignment="1" applyProtection="1">
      <alignment horizontal="center" vertical="center" wrapText="1"/>
      <protection locked="0"/>
    </xf>
    <xf numFmtId="49" fontId="30" fillId="0" borderId="0" xfId="55" applyNumberFormat="1" applyFont="1" applyBorder="1" applyAlignment="1" applyProtection="1">
      <alignment horizontal="left" vertical="center" wrapText="1"/>
      <protection locked="0"/>
    </xf>
    <xf numFmtId="169" fontId="20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" applyNumberFormat="1" applyAlignment="1" applyProtection="1">
      <alignment horizontal="left" vertical="center" wrapText="1"/>
      <protection locked="0"/>
    </xf>
    <xf numFmtId="169" fontId="20" fillId="0" borderId="0" xfId="55" applyNumberFormat="1" applyAlignment="1" applyProtection="1">
      <alignment horizontal="center" vertical="center" wrapText="1"/>
      <protection locked="0"/>
    </xf>
    <xf numFmtId="4" fontId="36" fillId="0" borderId="0" xfId="55" applyNumberFormat="1" applyFont="1" applyFill="1" applyAlignment="1" applyProtection="1">
      <alignment horizontal="center" vertical="center" wrapText="1"/>
      <protection locked="0"/>
    </xf>
    <xf numFmtId="49" fontId="9" fillId="0" borderId="0" xfId="55" applyNumberFormat="1" applyFont="1" applyAlignment="1" applyProtection="1">
      <alignment horizontal="left" vertical="center" wrapText="1"/>
      <protection locked="0"/>
    </xf>
    <xf numFmtId="0" fontId="39" fillId="0" borderId="14" xfId="55" applyFont="1" applyBorder="1" applyAlignment="1" applyProtection="1">
      <alignment horizontal="center" vertical="center" wrapText="1"/>
      <protection locked="0"/>
    </xf>
    <xf numFmtId="49" fontId="9" fillId="0" borderId="0" xfId="55" applyNumberFormat="1" applyFont="1" applyBorder="1" applyAlignment="1" applyProtection="1">
      <alignment horizontal="left" vertical="center" wrapText="1"/>
      <protection locked="0"/>
    </xf>
    <xf numFmtId="169" fontId="30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69" fontId="2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2" fontId="11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>
      <alignment horizontal="right" vertical="justify" wrapText="1"/>
      <protection/>
    </xf>
    <xf numFmtId="0" fontId="9" fillId="0" borderId="0" xfId="55" applyFont="1" applyBorder="1" applyAlignment="1">
      <alignment horizontal="right" vertical="center" wrapText="1"/>
      <protection/>
    </xf>
    <xf numFmtId="0" fontId="9" fillId="0" borderId="0" xfId="55" applyFont="1" applyAlignment="1">
      <alignment horizontal="center" vertical="justify" wrapText="1"/>
      <protection/>
    </xf>
    <xf numFmtId="0" fontId="16" fillId="0" borderId="0" xfId="55" applyFont="1" applyAlignment="1">
      <alignment horizontal="right" vertical="justify"/>
      <protection/>
    </xf>
    <xf numFmtId="0" fontId="34" fillId="0" borderId="0" xfId="55" applyFont="1" applyAlignment="1" applyProtection="1">
      <alignment horizontal="center" vertical="center" wrapText="1"/>
      <protection locked="0"/>
    </xf>
    <xf numFmtId="0" fontId="16" fillId="0" borderId="0" xfId="55" applyFont="1" applyAlignment="1">
      <alignment horizontal="center" vertical="center" wrapText="1"/>
      <protection/>
    </xf>
    <xf numFmtId="0" fontId="28" fillId="0" borderId="11" xfId="54" applyFont="1" applyBorder="1" applyAlignment="1">
      <alignment horizontal="center" wrapText="1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4" fontId="28" fillId="0" borderId="14" xfId="54" applyNumberFormat="1" applyFont="1" applyBorder="1" applyAlignment="1">
      <alignment horizontal="center"/>
      <protection/>
    </xf>
    <xf numFmtId="0" fontId="28" fillId="32" borderId="13" xfId="54" applyFont="1" applyFill="1" applyBorder="1" applyAlignment="1">
      <alignment horizontal="center" wrapText="1"/>
      <protection/>
    </xf>
    <xf numFmtId="0" fontId="20" fillId="32" borderId="10" xfId="54" applyFont="1" applyFill="1" applyBorder="1">
      <alignment/>
      <protection/>
    </xf>
    <xf numFmtId="0" fontId="20" fillId="0" borderId="13" xfId="54" applyBorder="1" applyAlignment="1">
      <alignment horizontal="center" vertical="center" wrapText="1"/>
      <protection/>
    </xf>
    <xf numFmtId="0" fontId="20" fillId="0" borderId="10" xfId="54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wrapText="1"/>
      <protection/>
    </xf>
    <xf numFmtId="4" fontId="28" fillId="0" borderId="14" xfId="54" applyNumberFormat="1" applyFont="1" applyFill="1" applyBorder="1" applyAlignment="1">
      <alignment horizontal="center" vertical="center" wrapText="1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30" fillId="0" borderId="12" xfId="54" applyFont="1" applyBorder="1" applyAlignment="1">
      <alignment horizontal="center" vertical="center" wrapText="1"/>
      <protection/>
    </xf>
    <xf numFmtId="0" fontId="30" fillId="0" borderId="13" xfId="54" applyFont="1" applyBorder="1" applyAlignment="1">
      <alignment horizontal="center" vertical="center" wrapText="1"/>
      <protection/>
    </xf>
    <xf numFmtId="4" fontId="0" fillId="0" borderId="11" xfId="54" applyNumberFormat="1" applyFont="1" applyBorder="1" applyAlignment="1">
      <alignment horizontal="center" vertical="center" wrapText="1"/>
      <protection/>
    </xf>
    <xf numFmtId="4" fontId="0" fillId="0" borderId="13" xfId="54" applyNumberFormat="1" applyFont="1" applyBorder="1" applyAlignment="1">
      <alignment horizontal="center" vertical="center" wrapText="1"/>
      <protection/>
    </xf>
    <xf numFmtId="4" fontId="4" fillId="0" borderId="11" xfId="54" applyNumberFormat="1" applyFont="1" applyBorder="1" applyAlignment="1">
      <alignment horizontal="center"/>
      <protection/>
    </xf>
    <xf numFmtId="0" fontId="20" fillId="0" borderId="13" xfId="54" applyBorder="1" applyAlignment="1">
      <alignment horizontal="center"/>
      <protection/>
    </xf>
    <xf numFmtId="0" fontId="20" fillId="0" borderId="13" xfId="54" applyBorder="1" applyAlignment="1">
      <alignment horizontal="left" wrapText="1"/>
      <protection/>
    </xf>
    <xf numFmtId="0" fontId="20" fillId="0" borderId="10" xfId="54" applyBorder="1" applyAlignment="1">
      <alignment horizontal="left" wrapText="1"/>
      <protection/>
    </xf>
    <xf numFmtId="0" fontId="1" fillId="0" borderId="0" xfId="54" applyFont="1" applyAlignment="1">
      <alignment horizontal="center"/>
      <protection/>
    </xf>
    <xf numFmtId="0" fontId="29" fillId="0" borderId="0" xfId="54" applyFont="1" applyFill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26" fillId="0" borderId="0" xfId="54" applyFont="1" applyAlignment="1">
      <alignment horizontal="left"/>
      <protection/>
    </xf>
    <xf numFmtId="0" fontId="26" fillId="0" borderId="0" xfId="54" applyFont="1" applyAlignment="1">
      <alignment horizontal="left" wrapText="1"/>
      <protection/>
    </xf>
    <xf numFmtId="0" fontId="4" fillId="0" borderId="0" xfId="54" applyFont="1" applyAlignment="1">
      <alignment horizontal="left" wrapText="1"/>
      <protection/>
    </xf>
    <xf numFmtId="0" fontId="27" fillId="0" borderId="14" xfId="54" applyFont="1" applyBorder="1" applyAlignment="1">
      <alignment horizontal="center" wrapText="1"/>
      <protection/>
    </xf>
    <xf numFmtId="4" fontId="28" fillId="0" borderId="0" xfId="54" applyNumberFormat="1" applyFont="1" applyAlignment="1">
      <alignment horizontal="center" wrapText="1"/>
      <protection/>
    </xf>
    <xf numFmtId="2" fontId="4" fillId="0" borderId="11" xfId="54" applyNumberFormat="1" applyFont="1" applyBorder="1" applyAlignment="1">
      <alignment horizontal="center"/>
      <protection/>
    </xf>
    <xf numFmtId="4" fontId="4" fillId="0" borderId="13" xfId="54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7" xfId="0" applyNumberFormat="1" applyFont="1" applyFill="1" applyBorder="1" applyAlignment="1" applyProtection="1">
      <alignment horizontal="right" vertical="top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міни по 2730" xfId="54"/>
    <cellStyle name="Обычный_КОШТОРИС-Загальний-201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28">
      <selection activeCell="I8" sqref="I8"/>
    </sheetView>
  </sheetViews>
  <sheetFormatPr defaultColWidth="11.421875" defaultRowHeight="12.75"/>
  <cols>
    <col min="1" max="1" width="57.421875" style="144" customWidth="1"/>
    <col min="2" max="2" width="22.28125" style="120" customWidth="1"/>
    <col min="3" max="3" width="11.421875" style="125" customWidth="1"/>
    <col min="4" max="4" width="11.421875" style="126" customWidth="1"/>
    <col min="5" max="5" width="14.7109375" style="120" bestFit="1" customWidth="1"/>
    <col min="6" max="16384" width="11.421875" style="120" customWidth="1"/>
  </cols>
  <sheetData>
    <row r="2" spans="1:6" s="113" customFormat="1" ht="15.75" customHeight="1">
      <c r="A2" s="187" t="s">
        <v>141</v>
      </c>
      <c r="B2" s="187"/>
      <c r="C2" s="112"/>
      <c r="D2" s="112"/>
      <c r="E2" s="112"/>
      <c r="F2" s="112"/>
    </row>
    <row r="3" spans="1:6" s="113" customFormat="1" ht="36.75" customHeight="1">
      <c r="A3" s="188" t="s">
        <v>110</v>
      </c>
      <c r="B3" s="188"/>
      <c r="C3" s="114"/>
      <c r="D3" s="114"/>
      <c r="E3" s="114"/>
      <c r="F3" s="114"/>
    </row>
    <row r="4" spans="1:6" s="113" customFormat="1" ht="23.25" customHeight="1">
      <c r="A4" s="189" t="s">
        <v>111</v>
      </c>
      <c r="B4" s="189"/>
      <c r="C4" s="189"/>
      <c r="D4" s="112"/>
      <c r="E4" s="112"/>
      <c r="F4" s="112"/>
    </row>
    <row r="5" spans="1:6" s="113" customFormat="1" ht="25.5" customHeight="1">
      <c r="A5" s="190" t="s">
        <v>137</v>
      </c>
      <c r="B5" s="190"/>
      <c r="C5" s="116"/>
      <c r="D5" s="116"/>
      <c r="E5" s="116"/>
      <c r="F5" s="116"/>
    </row>
    <row r="6" spans="1:6" s="113" customFormat="1" ht="25.5" customHeight="1">
      <c r="A6" s="115"/>
      <c r="B6" s="115"/>
      <c r="C6" s="116"/>
      <c r="D6" s="116"/>
      <c r="E6" s="116"/>
      <c r="F6" s="116"/>
    </row>
    <row r="7" spans="1:10" ht="21" customHeight="1">
      <c r="A7" s="191" t="s">
        <v>142</v>
      </c>
      <c r="B7" s="191"/>
      <c r="C7" s="117"/>
      <c r="D7" s="118"/>
      <c r="E7" s="119"/>
      <c r="F7" s="119"/>
      <c r="G7" s="119"/>
      <c r="H7" s="119"/>
      <c r="I7" s="119"/>
      <c r="J7" s="119"/>
    </row>
    <row r="8" spans="1:10" ht="30" customHeight="1">
      <c r="A8" s="191" t="s">
        <v>112</v>
      </c>
      <c r="B8" s="191"/>
      <c r="C8" s="117"/>
      <c r="D8" s="118"/>
      <c r="E8" s="119"/>
      <c r="F8" s="119"/>
      <c r="G8" s="119"/>
      <c r="H8" s="119"/>
      <c r="I8" s="119"/>
      <c r="J8" s="119"/>
    </row>
    <row r="9" spans="1:6" s="122" customFormat="1" ht="23.25" customHeight="1">
      <c r="A9" s="192" t="s">
        <v>140</v>
      </c>
      <c r="B9" s="192"/>
      <c r="C9" s="121"/>
      <c r="D9" s="121"/>
      <c r="E9" s="121"/>
      <c r="F9" s="121"/>
    </row>
    <row r="10" spans="1:10" ht="18.75">
      <c r="A10" s="186" t="s">
        <v>113</v>
      </c>
      <c r="B10" s="186"/>
      <c r="C10" s="117"/>
      <c r="D10" s="118"/>
      <c r="E10" s="119"/>
      <c r="F10" s="119"/>
      <c r="G10" s="119"/>
      <c r="H10" s="119"/>
      <c r="I10" s="119"/>
      <c r="J10" s="119"/>
    </row>
    <row r="11" spans="1:2" ht="29.25" customHeight="1">
      <c r="A11" s="123" t="s">
        <v>114</v>
      </c>
      <c r="B11" s="124" t="s">
        <v>115</v>
      </c>
    </row>
    <row r="12" spans="1:2" ht="24.75" customHeight="1">
      <c r="A12" s="127" t="s">
        <v>116</v>
      </c>
      <c r="B12" s="128" t="s">
        <v>117</v>
      </c>
    </row>
    <row r="13" spans="1:2" ht="54" customHeight="1">
      <c r="A13" s="129" t="s">
        <v>118</v>
      </c>
      <c r="B13" s="130" t="s">
        <v>119</v>
      </c>
    </row>
    <row r="14" spans="1:2" ht="21" customHeight="1">
      <c r="A14" s="129" t="s">
        <v>120</v>
      </c>
      <c r="B14" s="131">
        <v>365</v>
      </c>
    </row>
    <row r="15" spans="1:2" ht="14.25" customHeight="1">
      <c r="A15" s="129" t="s">
        <v>121</v>
      </c>
      <c r="B15" s="131">
        <v>186</v>
      </c>
    </row>
    <row r="16" spans="1:2" ht="15">
      <c r="A16" s="129" t="s">
        <v>122</v>
      </c>
      <c r="B16" s="132">
        <v>59.2</v>
      </c>
    </row>
    <row r="17" spans="1:3" ht="15.75">
      <c r="A17" s="133" t="s">
        <v>123</v>
      </c>
      <c r="B17" s="132">
        <f>(B14*B15*B16)/1000</f>
        <v>4019.088</v>
      </c>
      <c r="C17" s="125">
        <f>B17</f>
        <v>4019.088</v>
      </c>
    </row>
    <row r="18" spans="1:2" ht="60">
      <c r="A18" s="129" t="s">
        <v>124</v>
      </c>
      <c r="B18" s="130" t="s">
        <v>119</v>
      </c>
    </row>
    <row r="19" spans="1:2" ht="15">
      <c r="A19" s="129" t="s">
        <v>120</v>
      </c>
      <c r="B19" s="131">
        <v>365</v>
      </c>
    </row>
    <row r="20" spans="1:2" ht="15">
      <c r="A20" s="129" t="s">
        <v>121</v>
      </c>
      <c r="B20" s="131">
        <v>200</v>
      </c>
    </row>
    <row r="21" spans="1:2" ht="15">
      <c r="A21" s="129" t="s">
        <v>125</v>
      </c>
      <c r="B21" s="132">
        <v>23.5</v>
      </c>
    </row>
    <row r="22" spans="1:3" ht="15.75">
      <c r="A22" s="133" t="s">
        <v>123</v>
      </c>
      <c r="B22" s="134">
        <f>(B19*B20*B21)/1000</f>
        <v>1715.5</v>
      </c>
      <c r="C22" s="125">
        <f>B22</f>
        <v>1715.5</v>
      </c>
    </row>
    <row r="23" spans="1:3" s="138" customFormat="1" ht="54" customHeight="1">
      <c r="A23" s="135" t="s">
        <v>126</v>
      </c>
      <c r="B23" s="136" t="s">
        <v>119</v>
      </c>
      <c r="C23" s="137"/>
    </row>
    <row r="24" spans="1:2" ht="15.75">
      <c r="A24" s="133" t="s">
        <v>127</v>
      </c>
      <c r="B24" s="130" t="s">
        <v>119</v>
      </c>
    </row>
    <row r="25" spans="1:2" ht="15">
      <c r="A25" s="129" t="s">
        <v>120</v>
      </c>
      <c r="B25" s="131">
        <v>176</v>
      </c>
    </row>
    <row r="26" spans="1:2" ht="15">
      <c r="A26" s="129" t="s">
        <v>121</v>
      </c>
      <c r="B26" s="131">
        <v>185</v>
      </c>
    </row>
    <row r="27" spans="1:2" ht="15">
      <c r="A27" s="129" t="s">
        <v>122</v>
      </c>
      <c r="B27" s="134">
        <v>5.9</v>
      </c>
    </row>
    <row r="28" spans="1:3" ht="15.75">
      <c r="A28" s="133" t="s">
        <v>123</v>
      </c>
      <c r="B28" s="134">
        <f>(B25*B26*B27)/1000</f>
        <v>192.104</v>
      </c>
      <c r="C28" s="125">
        <f>B28</f>
        <v>192.104</v>
      </c>
    </row>
    <row r="29" spans="1:2" ht="15.75">
      <c r="A29" s="133" t="s">
        <v>128</v>
      </c>
      <c r="B29" s="130" t="s">
        <v>119</v>
      </c>
    </row>
    <row r="30" spans="1:2" ht="15">
      <c r="A30" s="129" t="s">
        <v>129</v>
      </c>
      <c r="B30" s="131">
        <v>176</v>
      </c>
    </row>
    <row r="31" spans="1:2" ht="15">
      <c r="A31" s="129" t="s">
        <v>121</v>
      </c>
      <c r="B31" s="131">
        <v>200</v>
      </c>
    </row>
    <row r="32" spans="1:2" ht="15">
      <c r="A32" s="129" t="s">
        <v>122</v>
      </c>
      <c r="B32" s="134">
        <v>2.4</v>
      </c>
    </row>
    <row r="33" spans="1:3" ht="15.75">
      <c r="A33" s="133" t="s">
        <v>123</v>
      </c>
      <c r="B33" s="134">
        <f>(B30*B31*B32)/1000</f>
        <v>84.48</v>
      </c>
      <c r="C33" s="125">
        <f>B33</f>
        <v>84.48</v>
      </c>
    </row>
    <row r="34" spans="1:2" ht="31.5" hidden="1">
      <c r="A34" s="133" t="s">
        <v>130</v>
      </c>
      <c r="B34" s="130" t="s">
        <v>119</v>
      </c>
    </row>
    <row r="35" spans="1:2" ht="15" hidden="1">
      <c r="A35" s="129" t="s">
        <v>131</v>
      </c>
      <c r="B35" s="131"/>
    </row>
    <row r="36" spans="1:2" ht="15" hidden="1">
      <c r="A36" s="129" t="s">
        <v>121</v>
      </c>
      <c r="B36" s="131"/>
    </row>
    <row r="37" spans="1:2" ht="15" hidden="1">
      <c r="A37" s="129" t="s">
        <v>122</v>
      </c>
      <c r="B37" s="131"/>
    </row>
    <row r="38" spans="1:3" ht="15.75" hidden="1">
      <c r="A38" s="133" t="s">
        <v>123</v>
      </c>
      <c r="B38" s="134">
        <f>(B35*B36*B37)/1000</f>
        <v>0</v>
      </c>
      <c r="C38" s="125">
        <f>B38</f>
        <v>0</v>
      </c>
    </row>
    <row r="39" spans="1:2" ht="47.25">
      <c r="A39" s="133" t="s">
        <v>132</v>
      </c>
      <c r="B39" s="130" t="s">
        <v>119</v>
      </c>
    </row>
    <row r="40" spans="1:2" ht="15">
      <c r="A40" s="129" t="s">
        <v>133</v>
      </c>
      <c r="B40" s="131">
        <v>150</v>
      </c>
    </row>
    <row r="41" spans="1:2" ht="15">
      <c r="A41" s="129" t="s">
        <v>121</v>
      </c>
      <c r="B41" s="131">
        <v>135</v>
      </c>
    </row>
    <row r="42" spans="1:2" ht="15">
      <c r="A42" s="129" t="s">
        <v>122</v>
      </c>
      <c r="B42" s="134">
        <v>7.15</v>
      </c>
    </row>
    <row r="43" spans="1:3" ht="14.25" customHeight="1">
      <c r="A43" s="133" t="s">
        <v>123</v>
      </c>
      <c r="B43" s="134">
        <f>(B40*B41*B42)/1000</f>
        <v>144.7875</v>
      </c>
      <c r="C43" s="125">
        <f>B43</f>
        <v>144.7875</v>
      </c>
    </row>
    <row r="44" spans="1:2" ht="48" customHeight="1">
      <c r="A44" s="133" t="s">
        <v>134</v>
      </c>
      <c r="B44" s="134"/>
    </row>
    <row r="45" spans="1:2" ht="16.5" customHeight="1">
      <c r="A45" s="129" t="s">
        <v>133</v>
      </c>
      <c r="B45" s="134">
        <v>150</v>
      </c>
    </row>
    <row r="46" spans="1:2" ht="15.75" customHeight="1">
      <c r="A46" s="129" t="s">
        <v>121</v>
      </c>
      <c r="B46" s="134">
        <v>55</v>
      </c>
    </row>
    <row r="47" spans="1:2" ht="15.75" customHeight="1">
      <c r="A47" s="129" t="s">
        <v>122</v>
      </c>
      <c r="B47" s="132">
        <v>7.99</v>
      </c>
    </row>
    <row r="48" spans="1:2" ht="15.75" customHeight="1">
      <c r="A48" s="133" t="s">
        <v>123</v>
      </c>
      <c r="B48" s="134">
        <f>(B45*B46*B47)/1000</f>
        <v>65.9175</v>
      </c>
    </row>
    <row r="49" spans="1:2" ht="14.25" customHeight="1" hidden="1">
      <c r="A49" s="133" t="s">
        <v>123</v>
      </c>
      <c r="B49" s="134"/>
    </row>
    <row r="50" spans="1:4" ht="26.25" customHeight="1">
      <c r="A50" s="133" t="s">
        <v>143</v>
      </c>
      <c r="B50" s="139">
        <f>B17+B22+B28+B33+B43+B48</f>
        <v>6221.8769999999995</v>
      </c>
      <c r="C50" s="140"/>
      <c r="D50" s="141"/>
    </row>
    <row r="51" spans="1:4" ht="26.25" customHeight="1">
      <c r="A51" s="133" t="s">
        <v>138</v>
      </c>
      <c r="B51" s="139">
        <v>8000</v>
      </c>
      <c r="C51" s="140"/>
      <c r="D51" s="141"/>
    </row>
    <row r="52" spans="1:4" ht="26.25" customHeight="1">
      <c r="A52" s="133" t="s">
        <v>139</v>
      </c>
      <c r="B52" s="139">
        <f>B50-B51</f>
        <v>-1778.1230000000005</v>
      </c>
      <c r="C52" s="140"/>
      <c r="D52" s="141"/>
    </row>
    <row r="53" spans="1:4" ht="26.25" customHeight="1">
      <c r="A53" s="142"/>
      <c r="B53" s="150"/>
      <c r="C53" s="140"/>
      <c r="D53" s="141"/>
    </row>
    <row r="54" spans="1:3" ht="14.25" customHeight="1">
      <c r="A54" s="142"/>
      <c r="B54" s="143"/>
      <c r="C54" s="140"/>
    </row>
    <row r="55" spans="2:3" ht="15">
      <c r="B55" s="145"/>
      <c r="C55" s="146"/>
    </row>
    <row r="56" spans="1:2" ht="18.75">
      <c r="A56" s="147" t="s">
        <v>135</v>
      </c>
      <c r="B56" s="148"/>
    </row>
    <row r="57" spans="1:2" ht="21.75" customHeight="1">
      <c r="A57" s="149" t="s">
        <v>136</v>
      </c>
      <c r="B57" s="148"/>
    </row>
    <row r="58" ht="15">
      <c r="B58" s="145"/>
    </row>
  </sheetData>
  <sheetProtection/>
  <mergeCells count="8">
    <mergeCell ref="A10:B10"/>
    <mergeCell ref="A2:B2"/>
    <mergeCell ref="A3:B3"/>
    <mergeCell ref="A4:C4"/>
    <mergeCell ref="A5:B5"/>
    <mergeCell ref="A7:B7"/>
    <mergeCell ref="A8:B8"/>
    <mergeCell ref="A9:B9"/>
  </mergeCells>
  <printOptions horizontalCentered="1"/>
  <pageMargins left="0.7874015748031497" right="0" top="0" bottom="0" header="0" footer="0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2">
      <selection activeCell="I8" sqref="I8"/>
    </sheetView>
  </sheetViews>
  <sheetFormatPr defaultColWidth="11.421875" defaultRowHeight="12.75"/>
  <cols>
    <col min="1" max="1" width="4.8515625" style="60" customWidth="1"/>
    <col min="2" max="2" width="2.8515625" style="62" customWidth="1"/>
    <col min="3" max="3" width="66.57421875" style="62" customWidth="1"/>
    <col min="4" max="4" width="10.421875" style="62" customWidth="1"/>
    <col min="5" max="5" width="12.00390625" style="66" customWidth="1"/>
    <col min="6" max="6" width="14.7109375" style="66" customWidth="1"/>
    <col min="7" max="7" width="21.00390625" style="66" customWidth="1"/>
    <col min="8" max="16384" width="11.421875" style="62" customWidth="1"/>
  </cols>
  <sheetData>
    <row r="1" spans="1:7" s="59" customFormat="1" ht="19.5" customHeight="1">
      <c r="A1" s="57"/>
      <c r="B1" s="58"/>
      <c r="C1" s="58"/>
      <c r="D1" s="216" t="s">
        <v>62</v>
      </c>
      <c r="E1" s="216"/>
      <c r="F1" s="216"/>
      <c r="G1" s="216"/>
    </row>
    <row r="2" spans="1:7" s="59" customFormat="1" ht="33" customHeight="1">
      <c r="A2" s="57"/>
      <c r="B2" s="58"/>
      <c r="C2" s="58"/>
      <c r="D2" s="217"/>
      <c r="E2" s="217"/>
      <c r="F2" s="217"/>
      <c r="G2" s="217"/>
    </row>
    <row r="3" spans="2:7" ht="18" customHeight="1">
      <c r="B3" s="61"/>
      <c r="C3" s="61"/>
      <c r="D3" s="218" t="s">
        <v>63</v>
      </c>
      <c r="E3" s="218"/>
      <c r="F3" s="218"/>
      <c r="G3" s="218"/>
    </row>
    <row r="4" spans="2:7" ht="24" customHeight="1">
      <c r="B4" s="61"/>
      <c r="C4" s="61"/>
      <c r="D4" s="219"/>
      <c r="E4" s="219"/>
      <c r="F4" s="220" t="s">
        <v>37</v>
      </c>
      <c r="G4" s="220"/>
    </row>
    <row r="5" spans="2:7" ht="30" customHeight="1">
      <c r="B5" s="212" t="s">
        <v>64</v>
      </c>
      <c r="C5" s="212"/>
      <c r="D5" s="212"/>
      <c r="E5" s="212"/>
      <c r="F5" s="212"/>
      <c r="G5" s="212"/>
    </row>
    <row r="6" spans="2:7" ht="21" customHeight="1">
      <c r="B6" s="212" t="s">
        <v>65</v>
      </c>
      <c r="C6" s="212"/>
      <c r="D6" s="212"/>
      <c r="E6" s="212"/>
      <c r="F6" s="212"/>
      <c r="G6" s="212"/>
    </row>
    <row r="7" spans="2:7" ht="28.5" customHeight="1">
      <c r="B7" s="214" t="s">
        <v>66</v>
      </c>
      <c r="C7" s="214"/>
      <c r="D7" s="214"/>
      <c r="E7" s="214"/>
      <c r="F7" s="214"/>
      <c r="G7" s="214"/>
    </row>
    <row r="8" spans="1:7" s="63" customFormat="1" ht="28.5" customHeight="1">
      <c r="A8" s="213" t="s">
        <v>67</v>
      </c>
      <c r="B8" s="213"/>
      <c r="C8" s="213"/>
      <c r="D8" s="213"/>
      <c r="E8" s="213"/>
      <c r="F8" s="213"/>
      <c r="G8" s="213"/>
    </row>
    <row r="9" spans="1:11" s="65" customFormat="1" ht="28.5" customHeight="1">
      <c r="A9" s="215" t="s">
        <v>68</v>
      </c>
      <c r="B9" s="215"/>
      <c r="C9" s="215"/>
      <c r="D9" s="215"/>
      <c r="E9" s="215"/>
      <c r="F9" s="215"/>
      <c r="G9" s="215"/>
      <c r="H9" s="64"/>
      <c r="I9" s="64"/>
      <c r="J9" s="64"/>
      <c r="K9" s="64"/>
    </row>
    <row r="10" ht="17.25" customHeight="1">
      <c r="G10" s="67" t="s">
        <v>69</v>
      </c>
    </row>
    <row r="11" spans="1:7" s="71" customFormat="1" ht="31.5" customHeight="1">
      <c r="A11" s="68" t="s">
        <v>6</v>
      </c>
      <c r="B11" s="199" t="s">
        <v>70</v>
      </c>
      <c r="C11" s="200"/>
      <c r="D11" s="68" t="s">
        <v>71</v>
      </c>
      <c r="E11" s="70" t="s">
        <v>72</v>
      </c>
      <c r="F11" s="70" t="s">
        <v>73</v>
      </c>
      <c r="G11" s="70" t="s">
        <v>74</v>
      </c>
    </row>
    <row r="12" spans="1:7" s="71" customFormat="1" ht="21" customHeight="1">
      <c r="A12" s="203" t="s">
        <v>75</v>
      </c>
      <c r="B12" s="204"/>
      <c r="C12" s="204"/>
      <c r="D12" s="204"/>
      <c r="E12" s="204"/>
      <c r="F12" s="204"/>
      <c r="G12" s="205"/>
    </row>
    <row r="13" spans="1:7" s="71" customFormat="1" ht="18.75" customHeight="1" hidden="1">
      <c r="A13" s="68">
        <v>1</v>
      </c>
      <c r="B13" s="69"/>
      <c r="C13" s="72" t="s">
        <v>76</v>
      </c>
      <c r="D13" s="68"/>
      <c r="E13" s="70" t="s">
        <v>25</v>
      </c>
      <c r="F13" s="70" t="s">
        <v>25</v>
      </c>
      <c r="G13" s="70" t="s">
        <v>25</v>
      </c>
    </row>
    <row r="14" spans="1:7" s="71" customFormat="1" ht="18.75" customHeight="1" hidden="1">
      <c r="A14" s="68">
        <v>2</v>
      </c>
      <c r="B14" s="69"/>
      <c r="C14" s="72" t="s">
        <v>77</v>
      </c>
      <c r="D14" s="68"/>
      <c r="E14" s="70" t="s">
        <v>25</v>
      </c>
      <c r="F14" s="70" t="s">
        <v>25</v>
      </c>
      <c r="G14" s="70" t="s">
        <v>25</v>
      </c>
    </row>
    <row r="15" spans="1:7" s="71" customFormat="1" ht="18.75" customHeight="1" hidden="1">
      <c r="A15" s="68">
        <v>3</v>
      </c>
      <c r="B15" s="69"/>
      <c r="C15" s="72" t="s">
        <v>78</v>
      </c>
      <c r="D15" s="68"/>
      <c r="E15" s="70" t="s">
        <v>25</v>
      </c>
      <c r="F15" s="70" t="s">
        <v>25</v>
      </c>
      <c r="G15" s="70" t="s">
        <v>25</v>
      </c>
    </row>
    <row r="16" spans="1:7" ht="18.75" customHeight="1" hidden="1">
      <c r="A16" s="73">
        <v>4</v>
      </c>
      <c r="B16" s="210" t="s">
        <v>79</v>
      </c>
      <c r="C16" s="211"/>
      <c r="D16" s="74"/>
      <c r="E16" s="70" t="s">
        <v>25</v>
      </c>
      <c r="F16" s="70" t="s">
        <v>25</v>
      </c>
      <c r="G16" s="70" t="s">
        <v>25</v>
      </c>
    </row>
    <row r="17" spans="1:7" ht="30" customHeight="1">
      <c r="A17" s="73">
        <v>1</v>
      </c>
      <c r="B17" s="210" t="s">
        <v>80</v>
      </c>
      <c r="C17" s="211"/>
      <c r="D17" s="75">
        <f>D26</f>
        <v>7821</v>
      </c>
      <c r="E17" s="70" t="s">
        <v>25</v>
      </c>
      <c r="F17" s="70" t="s">
        <v>25</v>
      </c>
      <c r="G17" s="70" t="s">
        <v>25</v>
      </c>
    </row>
    <row r="18" spans="1:7" ht="17.25" customHeight="1">
      <c r="A18" s="73"/>
      <c r="B18" s="210" t="s">
        <v>81</v>
      </c>
      <c r="C18" s="211"/>
      <c r="D18" s="74"/>
      <c r="E18" s="76"/>
      <c r="F18" s="76"/>
      <c r="G18" s="75"/>
    </row>
    <row r="19" spans="1:7" ht="52.5" customHeight="1">
      <c r="A19" s="73">
        <v>1.1</v>
      </c>
      <c r="B19" s="77" t="s">
        <v>82</v>
      </c>
      <c r="C19" s="78" t="s">
        <v>83</v>
      </c>
      <c r="D19" s="74">
        <v>180</v>
      </c>
      <c r="E19" s="76">
        <v>1000</v>
      </c>
      <c r="F19" s="79">
        <f aca="true" t="shared" si="0" ref="F19:F25">D19*E19</f>
        <v>180000</v>
      </c>
      <c r="G19" s="75">
        <f aca="true" t="shared" si="1" ref="G19:G25">F19*12</f>
        <v>2160000</v>
      </c>
    </row>
    <row r="20" spans="1:7" ht="35.25" customHeight="1">
      <c r="A20" s="73">
        <v>1.2</v>
      </c>
      <c r="B20" s="77" t="s">
        <v>82</v>
      </c>
      <c r="C20" s="78" t="s">
        <v>84</v>
      </c>
      <c r="D20" s="74">
        <v>186</v>
      </c>
      <c r="E20" s="76">
        <v>1000</v>
      </c>
      <c r="F20" s="79">
        <f t="shared" si="0"/>
        <v>186000</v>
      </c>
      <c r="G20" s="75">
        <f t="shared" si="1"/>
        <v>2232000</v>
      </c>
    </row>
    <row r="21" spans="1:7" ht="21" customHeight="1">
      <c r="A21" s="73">
        <v>1.3</v>
      </c>
      <c r="B21" s="77" t="s">
        <v>82</v>
      </c>
      <c r="C21" s="78" t="s">
        <v>85</v>
      </c>
      <c r="D21" s="74">
        <v>116</v>
      </c>
      <c r="E21" s="76">
        <v>604</v>
      </c>
      <c r="F21" s="79">
        <f t="shared" si="0"/>
        <v>70064</v>
      </c>
      <c r="G21" s="75">
        <f t="shared" si="1"/>
        <v>840768</v>
      </c>
    </row>
    <row r="22" spans="1:7" ht="21" customHeight="1">
      <c r="A22" s="73">
        <v>1.4</v>
      </c>
      <c r="B22" s="77" t="s">
        <v>82</v>
      </c>
      <c r="C22" s="80" t="s">
        <v>86</v>
      </c>
      <c r="D22" s="74">
        <v>20</v>
      </c>
      <c r="E22" s="76">
        <v>623</v>
      </c>
      <c r="F22" s="79">
        <f t="shared" si="0"/>
        <v>12460</v>
      </c>
      <c r="G22" s="75">
        <f t="shared" si="1"/>
        <v>149520</v>
      </c>
    </row>
    <row r="23" spans="1:7" ht="18" customHeight="1">
      <c r="A23" s="73">
        <v>1.5</v>
      </c>
      <c r="B23" s="77" t="s">
        <v>82</v>
      </c>
      <c r="C23" s="80" t="s">
        <v>87</v>
      </c>
      <c r="D23" s="74">
        <v>696</v>
      </c>
      <c r="E23" s="76">
        <v>332</v>
      </c>
      <c r="F23" s="79">
        <f t="shared" si="0"/>
        <v>231072</v>
      </c>
      <c r="G23" s="75">
        <f t="shared" si="1"/>
        <v>2772864</v>
      </c>
    </row>
    <row r="24" spans="1:7" ht="18" customHeight="1">
      <c r="A24" s="73">
        <v>1.6</v>
      </c>
      <c r="B24" s="77" t="s">
        <v>82</v>
      </c>
      <c r="C24" s="80" t="s">
        <v>88</v>
      </c>
      <c r="D24" s="74">
        <v>163</v>
      </c>
      <c r="E24" s="76">
        <v>207.5</v>
      </c>
      <c r="F24" s="79">
        <f t="shared" si="0"/>
        <v>33822.5</v>
      </c>
      <c r="G24" s="75">
        <f t="shared" si="1"/>
        <v>405870</v>
      </c>
    </row>
    <row r="25" spans="1:7" ht="19.5" customHeight="1">
      <c r="A25" s="73">
        <v>1.7</v>
      </c>
      <c r="B25" s="77" t="s">
        <v>82</v>
      </c>
      <c r="C25" s="80" t="s">
        <v>89</v>
      </c>
      <c r="D25" s="81">
        <v>6460</v>
      </c>
      <c r="E25" s="75">
        <v>415</v>
      </c>
      <c r="F25" s="82">
        <f t="shared" si="0"/>
        <v>2680900</v>
      </c>
      <c r="G25" s="75">
        <f t="shared" si="1"/>
        <v>32170800</v>
      </c>
    </row>
    <row r="26" spans="1:7" ht="27.75" customHeight="1">
      <c r="A26" s="83">
        <v>2</v>
      </c>
      <c r="B26" s="84"/>
      <c r="C26" s="85" t="s">
        <v>90</v>
      </c>
      <c r="D26" s="86">
        <f>SUM(D19:D25)</f>
        <v>7821</v>
      </c>
      <c r="E26" s="87"/>
      <c r="F26" s="88">
        <f>SUM(F19:F25)</f>
        <v>3394318.5</v>
      </c>
      <c r="G26" s="86">
        <f>SUM(G19:G25)</f>
        <v>40731822</v>
      </c>
    </row>
    <row r="27" spans="1:7" ht="22.5" customHeight="1">
      <c r="A27" s="73">
        <v>3</v>
      </c>
      <c r="B27" s="89"/>
      <c r="C27" s="80" t="s">
        <v>91</v>
      </c>
      <c r="D27" s="90"/>
      <c r="E27" s="91"/>
      <c r="F27" s="91"/>
      <c r="G27" s="75">
        <f>718932-39946</f>
        <v>678986</v>
      </c>
    </row>
    <row r="28" spans="1:7" ht="24" customHeight="1">
      <c r="A28" s="73">
        <v>4</v>
      </c>
      <c r="B28" s="89"/>
      <c r="C28" s="80" t="s">
        <v>92</v>
      </c>
      <c r="D28" s="90"/>
      <c r="E28" s="91"/>
      <c r="F28" s="91"/>
      <c r="G28" s="75">
        <v>36000</v>
      </c>
    </row>
    <row r="29" spans="1:7" ht="24.75" customHeight="1">
      <c r="A29" s="83"/>
      <c r="B29" s="197" t="s">
        <v>93</v>
      </c>
      <c r="C29" s="198"/>
      <c r="D29" s="81"/>
      <c r="E29" s="75"/>
      <c r="F29" s="92">
        <f>F26+F27+F28</f>
        <v>3394318.5</v>
      </c>
      <c r="G29" s="92">
        <f>G26+G27+G28</f>
        <v>41446808</v>
      </c>
    </row>
    <row r="30" spans="1:7" ht="20.25" customHeight="1">
      <c r="A30" s="93"/>
      <c r="B30" s="193" t="s">
        <v>94</v>
      </c>
      <c r="C30" s="194"/>
      <c r="D30" s="194"/>
      <c r="E30" s="194"/>
      <c r="F30" s="195"/>
      <c r="G30" s="75">
        <v>41486754</v>
      </c>
    </row>
    <row r="31" spans="1:7" ht="20.25">
      <c r="A31" s="93"/>
      <c r="B31" s="193" t="s">
        <v>95</v>
      </c>
      <c r="C31" s="194"/>
      <c r="D31" s="194"/>
      <c r="E31" s="194"/>
      <c r="F31" s="195"/>
      <c r="G31" s="94">
        <f>G29-G30</f>
        <v>-39946</v>
      </c>
    </row>
    <row r="32" spans="1:7" ht="12.75" customHeight="1">
      <c r="A32" s="73"/>
      <c r="B32" s="95"/>
      <c r="C32" s="65"/>
      <c r="D32" s="96"/>
      <c r="E32" s="97"/>
      <c r="F32" s="97"/>
      <c r="G32" s="97"/>
    </row>
    <row r="33" spans="1:7" ht="38.25" customHeight="1">
      <c r="A33" s="98" t="s">
        <v>6</v>
      </c>
      <c r="B33" s="199" t="s">
        <v>70</v>
      </c>
      <c r="C33" s="200"/>
      <c r="D33" s="99" t="s">
        <v>71</v>
      </c>
      <c r="E33" s="206" t="s">
        <v>96</v>
      </c>
      <c r="F33" s="207"/>
      <c r="G33" s="100" t="s">
        <v>97</v>
      </c>
    </row>
    <row r="34" spans="1:7" ht="38.25" customHeight="1">
      <c r="A34" s="203" t="s">
        <v>98</v>
      </c>
      <c r="B34" s="204"/>
      <c r="C34" s="204"/>
      <c r="D34" s="204"/>
      <c r="E34" s="204"/>
      <c r="F34" s="204"/>
      <c r="G34" s="205"/>
    </row>
    <row r="35" spans="1:7" ht="45.75" customHeight="1">
      <c r="A35" s="73">
        <v>1</v>
      </c>
      <c r="B35" s="77" t="s">
        <v>82</v>
      </c>
      <c r="C35" s="80" t="s">
        <v>99</v>
      </c>
      <c r="D35" s="74">
        <v>19</v>
      </c>
      <c r="E35" s="208">
        <v>9600</v>
      </c>
      <c r="F35" s="209"/>
      <c r="G35" s="101">
        <f aca="true" t="shared" si="2" ref="G35:G41">D35*E35</f>
        <v>182400</v>
      </c>
    </row>
    <row r="36" spans="1:7" ht="50.25" customHeight="1">
      <c r="A36" s="73">
        <v>2</v>
      </c>
      <c r="B36" s="77" t="s">
        <v>82</v>
      </c>
      <c r="C36" s="80" t="s">
        <v>100</v>
      </c>
      <c r="D36" s="74">
        <v>113</v>
      </c>
      <c r="E36" s="208">
        <v>10104</v>
      </c>
      <c r="F36" s="209"/>
      <c r="G36" s="101">
        <f t="shared" si="2"/>
        <v>1141752</v>
      </c>
    </row>
    <row r="37" spans="1:7" ht="51.75" customHeight="1">
      <c r="A37" s="73">
        <v>3</v>
      </c>
      <c r="B37" s="77" t="s">
        <v>82</v>
      </c>
      <c r="C37" s="80" t="s">
        <v>101</v>
      </c>
      <c r="D37" s="74">
        <v>1</v>
      </c>
      <c r="E37" s="208">
        <v>1684</v>
      </c>
      <c r="F37" s="209"/>
      <c r="G37" s="101">
        <f t="shared" si="2"/>
        <v>1684</v>
      </c>
    </row>
    <row r="38" spans="1:7" ht="63" customHeight="1">
      <c r="A38" s="73">
        <v>4</v>
      </c>
      <c r="B38" s="102"/>
      <c r="C38" s="80" t="s">
        <v>102</v>
      </c>
      <c r="D38" s="74">
        <v>103</v>
      </c>
      <c r="E38" s="221">
        <v>3000</v>
      </c>
      <c r="F38" s="209"/>
      <c r="G38" s="101">
        <f t="shared" si="2"/>
        <v>309000</v>
      </c>
    </row>
    <row r="39" spans="1:7" ht="55.5" customHeight="1">
      <c r="A39" s="73">
        <v>5</v>
      </c>
      <c r="B39" s="102" t="s">
        <v>82</v>
      </c>
      <c r="C39" s="103" t="s">
        <v>103</v>
      </c>
      <c r="D39" s="74">
        <v>363</v>
      </c>
      <c r="E39" s="208">
        <v>189.8444</v>
      </c>
      <c r="F39" s="209"/>
      <c r="G39" s="101">
        <f t="shared" si="2"/>
        <v>68913.5172</v>
      </c>
    </row>
    <row r="40" spans="1:7" ht="55.5" customHeight="1">
      <c r="A40" s="73">
        <v>5</v>
      </c>
      <c r="B40" s="102"/>
      <c r="C40" s="103" t="s">
        <v>104</v>
      </c>
      <c r="D40" s="74">
        <v>1</v>
      </c>
      <c r="E40" s="208">
        <v>42.5</v>
      </c>
      <c r="F40" s="222"/>
      <c r="G40" s="101">
        <f t="shared" si="2"/>
        <v>42.5</v>
      </c>
    </row>
    <row r="41" spans="1:7" ht="30" customHeight="1">
      <c r="A41" s="73">
        <v>6</v>
      </c>
      <c r="B41" s="102" t="s">
        <v>82</v>
      </c>
      <c r="C41" s="103" t="s">
        <v>105</v>
      </c>
      <c r="D41" s="74">
        <v>8</v>
      </c>
      <c r="E41" s="208">
        <v>50</v>
      </c>
      <c r="F41" s="209"/>
      <c r="G41" s="101">
        <f t="shared" si="2"/>
        <v>400</v>
      </c>
    </row>
    <row r="42" spans="1:7" ht="20.25" customHeight="1">
      <c r="A42" s="73"/>
      <c r="B42" s="195" t="s">
        <v>106</v>
      </c>
      <c r="C42" s="201"/>
      <c r="D42" s="74"/>
      <c r="E42" s="208"/>
      <c r="F42" s="222"/>
      <c r="G42" s="101">
        <f>SUM(G35:G41)</f>
        <v>1704192.0172000001</v>
      </c>
    </row>
    <row r="43" spans="1:7" ht="20.25" customHeight="1">
      <c r="A43" s="93"/>
      <c r="B43" s="193" t="s">
        <v>107</v>
      </c>
      <c r="C43" s="194"/>
      <c r="D43" s="194"/>
      <c r="E43" s="194"/>
      <c r="F43" s="195"/>
      <c r="G43" s="101">
        <v>1664246</v>
      </c>
    </row>
    <row r="44" spans="1:7" ht="20.25">
      <c r="A44" s="93"/>
      <c r="B44" s="193" t="s">
        <v>108</v>
      </c>
      <c r="C44" s="194"/>
      <c r="D44" s="194"/>
      <c r="E44" s="194"/>
      <c r="F44" s="195"/>
      <c r="G44" s="104">
        <f>G42-G43</f>
        <v>39946.01720000012</v>
      </c>
    </row>
    <row r="45" spans="2:7" ht="20.25">
      <c r="B45" s="105"/>
      <c r="C45" s="105"/>
      <c r="D45" s="105"/>
      <c r="E45" s="106"/>
      <c r="F45" s="106"/>
      <c r="G45" s="107"/>
    </row>
    <row r="46" spans="3:7" ht="18" customHeight="1">
      <c r="C46" s="108" t="s">
        <v>109</v>
      </c>
      <c r="D46" s="109"/>
      <c r="E46" s="110"/>
      <c r="F46" s="202"/>
      <c r="G46" s="202"/>
    </row>
    <row r="47" spans="4:5" ht="15">
      <c r="D47" s="109"/>
      <c r="E47" s="110"/>
    </row>
    <row r="48" spans="3:7" ht="18">
      <c r="C48" s="111" t="s">
        <v>27</v>
      </c>
      <c r="D48" s="109"/>
      <c r="E48" s="110"/>
      <c r="F48" s="196"/>
      <c r="G48" s="196"/>
    </row>
    <row r="49" spans="3:5" ht="18">
      <c r="C49" s="111"/>
      <c r="D49" s="109"/>
      <c r="E49" s="110"/>
    </row>
  </sheetData>
  <sheetProtection/>
  <mergeCells count="34">
    <mergeCell ref="E37:F37"/>
    <mergeCell ref="E38:F38"/>
    <mergeCell ref="E41:F41"/>
    <mergeCell ref="E42:F42"/>
    <mergeCell ref="E39:F39"/>
    <mergeCell ref="E40:F40"/>
    <mergeCell ref="D1:G1"/>
    <mergeCell ref="D2:G2"/>
    <mergeCell ref="D3:G3"/>
    <mergeCell ref="D4:E4"/>
    <mergeCell ref="F4:G4"/>
    <mergeCell ref="B5:G5"/>
    <mergeCell ref="B6:G6"/>
    <mergeCell ref="B16:C16"/>
    <mergeCell ref="A8:G8"/>
    <mergeCell ref="A12:G12"/>
    <mergeCell ref="B7:G7"/>
    <mergeCell ref="A9:G9"/>
    <mergeCell ref="E36:F36"/>
    <mergeCell ref="B11:C11"/>
    <mergeCell ref="B17:C17"/>
    <mergeCell ref="B18:C18"/>
    <mergeCell ref="B30:F30"/>
    <mergeCell ref="B31:F31"/>
    <mergeCell ref="B43:F43"/>
    <mergeCell ref="F48:G48"/>
    <mergeCell ref="B29:C29"/>
    <mergeCell ref="B33:C33"/>
    <mergeCell ref="B42:C42"/>
    <mergeCell ref="B44:F44"/>
    <mergeCell ref="F46:G46"/>
    <mergeCell ref="A34:G34"/>
    <mergeCell ref="E33:F33"/>
    <mergeCell ref="E35:F35"/>
  </mergeCells>
  <printOptions horizontalCentered="1"/>
  <pageMargins left="0.7874015748031497" right="0.7874015748031497" top="0" bottom="0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5"/>
  <sheetViews>
    <sheetView tabSelected="1" zoomScalePageLayoutView="0" workbookViewId="0" topLeftCell="A1">
      <selection activeCell="A13" sqref="A13:I13"/>
    </sheetView>
  </sheetViews>
  <sheetFormatPr defaultColWidth="9.140625" defaultRowHeight="12.75"/>
  <cols>
    <col min="1" max="1" width="4.8515625" style="0" customWidth="1"/>
    <col min="2" max="2" width="35.421875" style="45" customWidth="1"/>
    <col min="3" max="3" width="11.28125" style="0" customWidth="1"/>
    <col min="4" max="4" width="9.421875" style="0" customWidth="1"/>
    <col min="5" max="5" width="13.28125" style="0" customWidth="1"/>
    <col min="6" max="6" width="10.421875" style="0" customWidth="1"/>
    <col min="7" max="7" width="12.8515625" style="0" customWidth="1"/>
    <col min="8" max="8" width="10.7109375" style="0" customWidth="1"/>
    <col min="9" max="9" width="12.8515625" style="0" customWidth="1"/>
    <col min="10" max="10" width="11.57421875" style="0" customWidth="1"/>
  </cols>
  <sheetData>
    <row r="1" spans="5:10" ht="30.75" customHeight="1">
      <c r="E1" s="240" t="s">
        <v>28</v>
      </c>
      <c r="F1" s="240"/>
      <c r="G1" s="240"/>
      <c r="H1" s="240"/>
      <c r="I1" s="240"/>
      <c r="J1" s="240"/>
    </row>
    <row r="2" spans="5:10" ht="30.75" customHeight="1">
      <c r="E2" s="38"/>
      <c r="F2" s="38"/>
      <c r="G2" s="38"/>
      <c r="H2" s="38"/>
      <c r="I2" s="38"/>
      <c r="J2" s="38"/>
    </row>
    <row r="4" spans="1:9" ht="18">
      <c r="A4" s="1"/>
      <c r="E4" s="244" t="s">
        <v>0</v>
      </c>
      <c r="F4" s="244"/>
      <c r="G4" s="244"/>
      <c r="H4" s="244"/>
      <c r="I4" s="244"/>
    </row>
    <row r="5" spans="5:9" ht="27" customHeight="1">
      <c r="E5" s="245" t="s">
        <v>45</v>
      </c>
      <c r="F5" s="245"/>
      <c r="G5" s="245"/>
      <c r="H5" s="245"/>
      <c r="I5" s="245"/>
    </row>
    <row r="6" spans="6:9" ht="15">
      <c r="F6" s="246" t="s">
        <v>1</v>
      </c>
      <c r="G6" s="246"/>
      <c r="H6" s="246"/>
      <c r="I6" s="2"/>
    </row>
    <row r="7" spans="5:9" ht="15.75">
      <c r="E7" s="247" t="s">
        <v>37</v>
      </c>
      <c r="F7" s="247"/>
      <c r="G7" s="247"/>
      <c r="H7" s="247"/>
      <c r="I7" s="247"/>
    </row>
    <row r="8" spans="5:9" ht="15" customHeight="1">
      <c r="E8" s="248" t="s">
        <v>2</v>
      </c>
      <c r="F8" s="248"/>
      <c r="G8" s="249" t="s">
        <v>3</v>
      </c>
      <c r="H8" s="249"/>
      <c r="I8" s="249"/>
    </row>
    <row r="9" spans="5:9" ht="15.75">
      <c r="E9" s="234" t="s">
        <v>158</v>
      </c>
      <c r="F9" s="234"/>
      <c r="G9" s="234"/>
      <c r="H9" s="3"/>
      <c r="I9" s="3"/>
    </row>
    <row r="10" spans="6:9" ht="14.25" customHeight="1">
      <c r="F10" s="4"/>
      <c r="G10" s="5"/>
      <c r="H10" s="6" t="s">
        <v>4</v>
      </c>
      <c r="I10" s="2"/>
    </row>
    <row r="11" spans="6:9" ht="37.5" customHeight="1">
      <c r="F11" s="2"/>
      <c r="G11" s="2"/>
      <c r="H11" s="2"/>
      <c r="I11" s="2"/>
    </row>
    <row r="12" spans="1:9" s="183" customFormat="1" ht="21.75" customHeight="1">
      <c r="A12" s="235" t="s">
        <v>157</v>
      </c>
      <c r="B12" s="235"/>
      <c r="C12" s="235"/>
      <c r="D12" s="235"/>
      <c r="E12" s="235"/>
      <c r="F12" s="235"/>
      <c r="G12" s="235"/>
      <c r="H12" s="235"/>
      <c r="I12" s="235"/>
    </row>
    <row r="13" spans="1:9" ht="21.75" customHeight="1">
      <c r="A13" s="241" t="s">
        <v>147</v>
      </c>
      <c r="B13" s="242"/>
      <c r="C13" s="242"/>
      <c r="D13" s="242"/>
      <c r="E13" s="242"/>
      <c r="F13" s="242"/>
      <c r="G13" s="242"/>
      <c r="H13" s="242"/>
      <c r="I13" s="242"/>
    </row>
    <row r="14" spans="1:9" ht="21.75" customHeight="1">
      <c r="A14" s="8"/>
      <c r="B14" s="46"/>
      <c r="C14" s="243" t="s">
        <v>5</v>
      </c>
      <c r="D14" s="243"/>
      <c r="E14" s="243"/>
      <c r="F14" s="7"/>
      <c r="G14" s="7"/>
      <c r="H14" s="7"/>
      <c r="I14" s="7"/>
    </row>
    <row r="15" spans="1:9" ht="21.75" customHeight="1">
      <c r="A15" s="242" t="s">
        <v>144</v>
      </c>
      <c r="B15" s="242"/>
      <c r="C15" s="242"/>
      <c r="D15" s="242"/>
      <c r="E15" s="242"/>
      <c r="F15" s="242"/>
      <c r="G15" s="242"/>
      <c r="H15" s="242"/>
      <c r="I15" s="242"/>
    </row>
    <row r="16" spans="3:9" ht="21.75" customHeight="1">
      <c r="C16" s="152" t="s">
        <v>148</v>
      </c>
      <c r="D16" s="236">
        <v>43586</v>
      </c>
      <c r="E16" s="236"/>
      <c r="F16" s="151"/>
      <c r="G16" s="151"/>
      <c r="H16" s="151"/>
      <c r="I16" s="151"/>
    </row>
    <row r="17" spans="2:9" ht="15">
      <c r="B17"/>
      <c r="F17" s="2"/>
      <c r="G17" s="2"/>
      <c r="H17" s="2"/>
      <c r="I17" s="2"/>
    </row>
    <row r="18" spans="2:9" ht="15">
      <c r="B18"/>
      <c r="F18" s="2"/>
      <c r="G18" s="2"/>
      <c r="H18" s="2"/>
      <c r="I18" s="2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60" customFormat="1" ht="60">
      <c r="A21" s="10" t="s">
        <v>6</v>
      </c>
      <c r="B21" s="10"/>
      <c r="C21" s="11" t="s">
        <v>7</v>
      </c>
      <c r="D21" s="11" t="s">
        <v>8</v>
      </c>
      <c r="E21" s="12" t="s">
        <v>9</v>
      </c>
      <c r="F21" s="11" t="s">
        <v>10</v>
      </c>
      <c r="G21" s="12" t="s">
        <v>11</v>
      </c>
      <c r="H21" s="11" t="s">
        <v>7</v>
      </c>
      <c r="I21" s="11" t="s">
        <v>8</v>
      </c>
      <c r="J21" s="159"/>
      <c r="K21" s="159"/>
    </row>
    <row r="22" spans="1:11" s="160" customFormat="1" ht="15.75" hidden="1">
      <c r="A22" s="223" t="s">
        <v>12</v>
      </c>
      <c r="B22" s="223"/>
      <c r="C22" s="227" t="s">
        <v>13</v>
      </c>
      <c r="D22" s="228"/>
      <c r="E22" s="228"/>
      <c r="F22" s="228"/>
      <c r="G22" s="228"/>
      <c r="H22" s="229"/>
      <c r="I22" s="162">
        <v>800</v>
      </c>
      <c r="J22" s="159"/>
      <c r="K22" s="159"/>
    </row>
    <row r="23" spans="1:11" s="160" customFormat="1" ht="15.75" hidden="1">
      <c r="A23" s="157">
        <v>1</v>
      </c>
      <c r="B23" s="169" t="s">
        <v>14</v>
      </c>
      <c r="C23" s="156" t="s">
        <v>15</v>
      </c>
      <c r="D23" s="156">
        <v>200</v>
      </c>
      <c r="E23" s="158">
        <v>10</v>
      </c>
      <c r="F23" s="158">
        <v>-5</v>
      </c>
      <c r="G23" s="162">
        <f>E23+F23</f>
        <v>5</v>
      </c>
      <c r="H23" s="156" t="s">
        <v>16</v>
      </c>
      <c r="I23" s="156">
        <v>200</v>
      </c>
      <c r="J23" s="159"/>
      <c r="K23" s="159"/>
    </row>
    <row r="24" spans="1:11" s="160" customFormat="1" ht="15.75" hidden="1">
      <c r="A24" s="157">
        <v>2</v>
      </c>
      <c r="B24" s="169" t="s">
        <v>17</v>
      </c>
      <c r="C24" s="156"/>
      <c r="D24" s="156"/>
      <c r="E24" s="157">
        <v>30</v>
      </c>
      <c r="F24" s="157">
        <v>-15</v>
      </c>
      <c r="G24" s="161">
        <f>E24+F24</f>
        <v>15</v>
      </c>
      <c r="H24" s="156"/>
      <c r="I24" s="156"/>
      <c r="J24" s="159"/>
      <c r="K24" s="159"/>
    </row>
    <row r="25" spans="1:11" s="160" customFormat="1" ht="15.75" hidden="1">
      <c r="A25" s="167" t="s">
        <v>18</v>
      </c>
      <c r="B25" s="168"/>
      <c r="C25" s="237" t="s">
        <v>19</v>
      </c>
      <c r="D25" s="238"/>
      <c r="E25" s="238"/>
      <c r="F25" s="238"/>
      <c r="G25" s="238"/>
      <c r="H25" s="239"/>
      <c r="I25" s="173">
        <v>780</v>
      </c>
      <c r="J25" s="159"/>
      <c r="K25" s="159"/>
    </row>
    <row r="26" spans="1:11" s="160" customFormat="1" ht="15.75" hidden="1">
      <c r="A26" s="167"/>
      <c r="B26" s="168"/>
      <c r="C26" s="170"/>
      <c r="D26" s="171"/>
      <c r="E26" s="171"/>
      <c r="F26" s="171"/>
      <c r="G26" s="171"/>
      <c r="H26" s="172"/>
      <c r="I26" s="173"/>
      <c r="J26" s="159"/>
      <c r="K26" s="159"/>
    </row>
    <row r="27" spans="1:11" s="160" customFormat="1" ht="15.75" hidden="1">
      <c r="A27" s="223" t="s">
        <v>20</v>
      </c>
      <c r="B27" s="223"/>
      <c r="C27" s="227" t="s">
        <v>13</v>
      </c>
      <c r="D27" s="228"/>
      <c r="E27" s="228"/>
      <c r="F27" s="228"/>
      <c r="G27" s="228"/>
      <c r="H27" s="229"/>
      <c r="I27" s="162">
        <v>500</v>
      </c>
      <c r="J27" s="159"/>
      <c r="K27" s="159"/>
    </row>
    <row r="28" spans="1:11" s="160" customFormat="1" ht="15.75" hidden="1">
      <c r="A28" s="153">
        <v>1</v>
      </c>
      <c r="B28" s="154" t="s">
        <v>21</v>
      </c>
      <c r="C28" s="155" t="s">
        <v>22</v>
      </c>
      <c r="D28" s="156">
        <v>350</v>
      </c>
      <c r="E28" s="158">
        <v>21</v>
      </c>
      <c r="F28" s="157">
        <v>9.1</v>
      </c>
      <c r="G28" s="158">
        <f>E28+F28</f>
        <v>30.1</v>
      </c>
      <c r="H28" s="156" t="s">
        <v>23</v>
      </c>
      <c r="I28" s="156">
        <v>350</v>
      </c>
      <c r="J28" s="159"/>
      <c r="K28" s="159"/>
    </row>
    <row r="29" spans="1:11" s="160" customFormat="1" ht="15.75" hidden="1">
      <c r="A29" s="167" t="s">
        <v>24</v>
      </c>
      <c r="B29" s="168"/>
      <c r="C29" s="167" t="s">
        <v>19</v>
      </c>
      <c r="D29" s="168"/>
      <c r="E29" s="168"/>
      <c r="F29" s="168"/>
      <c r="G29" s="168"/>
      <c r="H29" s="168"/>
      <c r="I29" s="162">
        <v>509.1</v>
      </c>
      <c r="J29" s="159"/>
      <c r="K29" s="159"/>
    </row>
    <row r="30" spans="1:11" s="160" customFormat="1" ht="15.75" hidden="1">
      <c r="A30" s="227"/>
      <c r="B30" s="228"/>
      <c r="C30" s="228"/>
      <c r="D30" s="228"/>
      <c r="E30" s="228"/>
      <c r="F30" s="228"/>
      <c r="G30" s="228"/>
      <c r="H30" s="228"/>
      <c r="I30" s="229"/>
      <c r="J30" s="159"/>
      <c r="K30" s="159"/>
    </row>
    <row r="31" spans="1:11" s="160" customFormat="1" ht="32.25" customHeight="1" hidden="1">
      <c r="A31" s="223" t="s">
        <v>153</v>
      </c>
      <c r="B31" s="223"/>
      <c r="C31" s="224" t="s">
        <v>13</v>
      </c>
      <c r="D31" s="225"/>
      <c r="E31" s="225"/>
      <c r="F31" s="225"/>
      <c r="G31" s="225"/>
      <c r="H31" s="226"/>
      <c r="I31" s="180"/>
      <c r="J31" s="159"/>
      <c r="K31" s="159"/>
    </row>
    <row r="32" spans="1:11" s="165" customFormat="1" ht="30.75" customHeight="1" hidden="1">
      <c r="A32" s="153">
        <v>1</v>
      </c>
      <c r="B32" s="163" t="s">
        <v>152</v>
      </c>
      <c r="C32" s="155"/>
      <c r="D32" s="156">
        <v>25.72</v>
      </c>
      <c r="E32" s="153">
        <v>85.8</v>
      </c>
      <c r="F32" s="166">
        <v>37.83</v>
      </c>
      <c r="G32" s="166">
        <f>E32+F32</f>
        <v>123.63</v>
      </c>
      <c r="H32" s="185">
        <f>G32/D32</f>
        <v>4.806765163297045</v>
      </c>
      <c r="I32" s="181"/>
      <c r="J32" s="164"/>
      <c r="K32" s="164"/>
    </row>
    <row r="33" spans="1:11" s="160" customFormat="1" ht="30" customHeight="1" hidden="1">
      <c r="A33" s="167" t="s">
        <v>31</v>
      </c>
      <c r="B33" s="168"/>
      <c r="C33" s="167" t="s">
        <v>19</v>
      </c>
      <c r="D33" s="168"/>
      <c r="E33" s="168"/>
      <c r="F33" s="168"/>
      <c r="G33" s="168"/>
      <c r="H33" s="168"/>
      <c r="I33" s="180"/>
      <c r="J33" s="159"/>
      <c r="K33" s="159"/>
    </row>
    <row r="34" spans="1:11" s="160" customFormat="1" ht="33" customHeight="1">
      <c r="A34" s="223" t="s">
        <v>61</v>
      </c>
      <c r="B34" s="223"/>
      <c r="C34" s="224" t="s">
        <v>13</v>
      </c>
      <c r="D34" s="225"/>
      <c r="E34" s="225"/>
      <c r="F34" s="225"/>
      <c r="G34" s="225"/>
      <c r="H34" s="226"/>
      <c r="I34" s="263">
        <v>390.39</v>
      </c>
      <c r="J34" s="159"/>
      <c r="K34" s="159"/>
    </row>
    <row r="35" spans="1:11" s="165" customFormat="1" ht="30" customHeight="1">
      <c r="A35" s="153">
        <v>1</v>
      </c>
      <c r="B35" s="163" t="s">
        <v>151</v>
      </c>
      <c r="C35" s="262">
        <v>268.42</v>
      </c>
      <c r="D35" s="156">
        <v>1.4544</v>
      </c>
      <c r="E35" s="261">
        <f>C35*D35</f>
        <v>390.390048</v>
      </c>
      <c r="F35" s="261">
        <v>20</v>
      </c>
      <c r="G35" s="261">
        <f>E35+F35</f>
        <v>410.390048</v>
      </c>
      <c r="H35" s="262">
        <f>G35/D35</f>
        <v>282.17137513751373</v>
      </c>
      <c r="I35" s="182">
        <f>I36/H35</f>
        <v>1.4544</v>
      </c>
      <c r="J35" s="164"/>
      <c r="K35" s="164"/>
    </row>
    <row r="36" spans="1:11" s="160" customFormat="1" ht="33.75" customHeight="1">
      <c r="A36" s="167" t="s">
        <v>43</v>
      </c>
      <c r="B36" s="168"/>
      <c r="C36" s="167" t="s">
        <v>19</v>
      </c>
      <c r="D36" s="168"/>
      <c r="E36" s="168"/>
      <c r="F36" s="168"/>
      <c r="G36" s="168"/>
      <c r="H36" s="168"/>
      <c r="I36" s="263">
        <f>G35</f>
        <v>410.390048</v>
      </c>
      <c r="J36" s="159"/>
      <c r="K36" s="159"/>
    </row>
    <row r="37" spans="1:11" s="160" customFormat="1" ht="33" customHeight="1" hidden="1">
      <c r="A37" s="223" t="s">
        <v>38</v>
      </c>
      <c r="B37" s="223"/>
      <c r="C37" s="227" t="s">
        <v>13</v>
      </c>
      <c r="D37" s="228"/>
      <c r="E37" s="228"/>
      <c r="F37" s="228"/>
      <c r="G37" s="228"/>
      <c r="H37" s="229"/>
      <c r="I37" s="180">
        <v>1507.3</v>
      </c>
      <c r="J37" s="159"/>
      <c r="K37" s="159"/>
    </row>
    <row r="38" spans="1:11" s="165" customFormat="1" ht="39.75" customHeight="1" hidden="1">
      <c r="A38" s="153">
        <v>1</v>
      </c>
      <c r="B38" s="163" t="s">
        <v>152</v>
      </c>
      <c r="C38" s="155">
        <v>164.21</v>
      </c>
      <c r="D38" s="156">
        <v>9.1791</v>
      </c>
      <c r="E38" s="153">
        <v>1507.3</v>
      </c>
      <c r="F38" s="153">
        <v>-114</v>
      </c>
      <c r="G38" s="166">
        <f>E38+F38</f>
        <v>1393.3</v>
      </c>
      <c r="H38" s="185">
        <f>G38/D38</f>
        <v>151.79048054820188</v>
      </c>
      <c r="I38" s="181" t="s">
        <v>154</v>
      </c>
      <c r="J38" s="164"/>
      <c r="K38" s="164"/>
    </row>
    <row r="39" spans="1:11" s="160" customFormat="1" ht="32.25" customHeight="1" hidden="1">
      <c r="A39" s="167" t="s">
        <v>39</v>
      </c>
      <c r="B39" s="168"/>
      <c r="C39" s="167" t="s">
        <v>19</v>
      </c>
      <c r="D39" s="168"/>
      <c r="E39" s="168"/>
      <c r="F39" s="168"/>
      <c r="G39" s="168"/>
      <c r="H39" s="168"/>
      <c r="I39" s="180">
        <f>G38</f>
        <v>1393.3</v>
      </c>
      <c r="J39" s="159"/>
      <c r="K39" s="159"/>
    </row>
    <row r="40" spans="1:11" s="160" customFormat="1" ht="15.75">
      <c r="A40" s="174"/>
      <c r="B40" s="175"/>
      <c r="C40" s="176"/>
      <c r="D40" s="177"/>
      <c r="E40" s="178"/>
      <c r="F40" s="178"/>
      <c r="G40" s="179"/>
      <c r="H40" s="176"/>
      <c r="I40" s="177"/>
      <c r="J40" s="159"/>
      <c r="K40" s="159"/>
    </row>
    <row r="41" spans="1:11" ht="15.75">
      <c r="A41" s="27"/>
      <c r="B41" s="28"/>
      <c r="C41" s="29"/>
      <c r="D41" s="30"/>
      <c r="E41" s="31"/>
      <c r="F41" s="31"/>
      <c r="G41" s="32"/>
      <c r="H41" s="29"/>
      <c r="I41" s="30"/>
      <c r="J41" s="9"/>
      <c r="K41" s="9"/>
    </row>
    <row r="42" spans="1:11" ht="28.5" customHeight="1">
      <c r="A42" s="9"/>
      <c r="B42" s="33" t="s">
        <v>26</v>
      </c>
      <c r="C42" s="34"/>
      <c r="D42" s="34"/>
      <c r="E42" s="35"/>
      <c r="F42" s="233" t="s">
        <v>149</v>
      </c>
      <c r="G42" s="233"/>
      <c r="H42" s="233"/>
      <c r="I42" s="9"/>
      <c r="J42" s="9"/>
      <c r="K42" s="9"/>
    </row>
    <row r="43" spans="1:11" ht="28.5" customHeight="1">
      <c r="A43" s="9"/>
      <c r="B43" s="33"/>
      <c r="C43" s="231" t="s">
        <v>2</v>
      </c>
      <c r="D43" s="231"/>
      <c r="E43" s="36"/>
      <c r="F43" s="231" t="s">
        <v>3</v>
      </c>
      <c r="G43" s="231"/>
      <c r="H43" s="231"/>
      <c r="I43" s="9"/>
      <c r="J43" s="9"/>
      <c r="K43" s="9"/>
    </row>
    <row r="44" spans="1:11" ht="20.25" customHeight="1">
      <c r="A44" s="9"/>
      <c r="B44" s="33" t="s">
        <v>155</v>
      </c>
      <c r="C44" s="34"/>
      <c r="D44" s="34"/>
      <c r="E44" s="35"/>
      <c r="F44" s="233" t="s">
        <v>156</v>
      </c>
      <c r="G44" s="233"/>
      <c r="H44" s="233"/>
      <c r="I44" s="9"/>
      <c r="J44" s="9"/>
      <c r="K44" s="9"/>
    </row>
    <row r="45" spans="1:11" ht="12.75">
      <c r="A45" s="9"/>
      <c r="B45" s="9"/>
      <c r="C45" s="232" t="s">
        <v>2</v>
      </c>
      <c r="D45" s="232"/>
      <c r="E45" s="9"/>
      <c r="F45" s="232" t="s">
        <v>3</v>
      </c>
      <c r="G45" s="232"/>
      <c r="H45" s="232"/>
      <c r="I45" s="9"/>
      <c r="J45" s="9"/>
      <c r="K45" s="9"/>
    </row>
    <row r="46" spans="1:11" ht="26.25" customHeight="1">
      <c r="A46" s="37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51" customHeight="1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</sheetData>
  <sheetProtection/>
  <mergeCells count="32">
    <mergeCell ref="E8:F8"/>
    <mergeCell ref="G8:I8"/>
    <mergeCell ref="C25:H25"/>
    <mergeCell ref="A27:B27"/>
    <mergeCell ref="E1:J1"/>
    <mergeCell ref="A13:I13"/>
    <mergeCell ref="C14:E14"/>
    <mergeCell ref="A15:I15"/>
    <mergeCell ref="E4:I4"/>
    <mergeCell ref="E5:I5"/>
    <mergeCell ref="F6:H6"/>
    <mergeCell ref="E7:I7"/>
    <mergeCell ref="F45:H45"/>
    <mergeCell ref="F44:H44"/>
    <mergeCell ref="E9:G9"/>
    <mergeCell ref="A12:I12"/>
    <mergeCell ref="A37:B37"/>
    <mergeCell ref="D16:E16"/>
    <mergeCell ref="F42:H42"/>
    <mergeCell ref="F43:H43"/>
    <mergeCell ref="A22:B22"/>
    <mergeCell ref="C22:H22"/>
    <mergeCell ref="A34:B34"/>
    <mergeCell ref="C34:H34"/>
    <mergeCell ref="C27:H27"/>
    <mergeCell ref="A30:I30"/>
    <mergeCell ref="A47:J47"/>
    <mergeCell ref="A31:B31"/>
    <mergeCell ref="C31:H31"/>
    <mergeCell ref="C37:H37"/>
    <mergeCell ref="C43:D43"/>
    <mergeCell ref="C45:D45"/>
  </mergeCells>
  <printOptions/>
  <pageMargins left="0.2" right="0.2" top="0.45" bottom="0.25" header="0.5" footer="0.2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4.8515625" style="0" customWidth="1"/>
    <col min="2" max="2" width="35.421875" style="45" customWidth="1"/>
    <col min="3" max="3" width="11.28125" style="0" customWidth="1"/>
    <col min="4" max="4" width="9.421875" style="0" customWidth="1"/>
    <col min="5" max="5" width="13.28125" style="0" customWidth="1"/>
    <col min="6" max="6" width="10.421875" style="0" customWidth="1"/>
    <col min="7" max="7" width="12.8515625" style="0" customWidth="1"/>
    <col min="8" max="8" width="10.7109375" style="0" customWidth="1"/>
    <col min="9" max="9" width="12.8515625" style="0" customWidth="1"/>
    <col min="10" max="10" width="11.57421875" style="0" customWidth="1"/>
  </cols>
  <sheetData>
    <row r="1" spans="5:10" ht="30.75" customHeight="1">
      <c r="E1" s="240" t="s">
        <v>28</v>
      </c>
      <c r="F1" s="240"/>
      <c r="G1" s="240"/>
      <c r="H1" s="240"/>
      <c r="I1" s="240"/>
      <c r="J1" s="240"/>
    </row>
    <row r="2" spans="5:10" ht="30.75" customHeight="1">
      <c r="E2" s="38"/>
      <c r="F2" s="38"/>
      <c r="G2" s="38"/>
      <c r="H2" s="38"/>
      <c r="I2" s="38"/>
      <c r="J2" s="38"/>
    </row>
    <row r="4" spans="1:9" ht="18">
      <c r="A4" s="1"/>
      <c r="E4" s="244" t="s">
        <v>0</v>
      </c>
      <c r="F4" s="244"/>
      <c r="G4" s="244"/>
      <c r="H4" s="244"/>
      <c r="I4" s="244"/>
    </row>
    <row r="5" spans="5:9" ht="27" customHeight="1">
      <c r="E5" s="245" t="s">
        <v>45</v>
      </c>
      <c r="F5" s="245"/>
      <c r="G5" s="245"/>
      <c r="H5" s="245"/>
      <c r="I5" s="245"/>
    </row>
    <row r="6" spans="6:9" ht="15">
      <c r="F6" s="246" t="s">
        <v>1</v>
      </c>
      <c r="G6" s="246"/>
      <c r="H6" s="246"/>
      <c r="I6" s="2"/>
    </row>
    <row r="7" spans="5:9" ht="15.75">
      <c r="E7" s="247" t="s">
        <v>37</v>
      </c>
      <c r="F7" s="247"/>
      <c r="G7" s="247"/>
      <c r="H7" s="247"/>
      <c r="I7" s="247"/>
    </row>
    <row r="8" spans="5:9" ht="15" customHeight="1">
      <c r="E8" s="248" t="s">
        <v>2</v>
      </c>
      <c r="F8" s="248"/>
      <c r="G8" s="249" t="s">
        <v>3</v>
      </c>
      <c r="H8" s="249"/>
      <c r="I8" s="249"/>
    </row>
    <row r="9" spans="5:9" ht="15.75">
      <c r="E9" s="234" t="s">
        <v>146</v>
      </c>
      <c r="F9" s="234"/>
      <c r="G9" s="234"/>
      <c r="H9" s="3"/>
      <c r="I9" s="3"/>
    </row>
    <row r="10" spans="6:9" ht="14.25" customHeight="1">
      <c r="F10" s="4"/>
      <c r="G10" s="5"/>
      <c r="H10" s="6" t="s">
        <v>4</v>
      </c>
      <c r="I10" s="2"/>
    </row>
    <row r="11" spans="6:9" ht="37.5" customHeight="1">
      <c r="F11" s="2"/>
      <c r="G11" s="2"/>
      <c r="H11" s="2"/>
      <c r="I11" s="2"/>
    </row>
    <row r="12" spans="1:9" s="184" customFormat="1" ht="21.75" customHeight="1">
      <c r="A12" s="253" t="s">
        <v>145</v>
      </c>
      <c r="B12" s="253"/>
      <c r="C12" s="253"/>
      <c r="D12" s="253"/>
      <c r="E12" s="253"/>
      <c r="F12" s="253"/>
      <c r="G12" s="253"/>
      <c r="H12" s="253"/>
      <c r="I12" s="253"/>
    </row>
    <row r="13" spans="1:9" ht="21.75" customHeight="1">
      <c r="A13" s="241" t="s">
        <v>147</v>
      </c>
      <c r="B13" s="242"/>
      <c r="C13" s="242"/>
      <c r="D13" s="242"/>
      <c r="E13" s="242"/>
      <c r="F13" s="242"/>
      <c r="G13" s="242"/>
      <c r="H13" s="242"/>
      <c r="I13" s="242"/>
    </row>
    <row r="14" spans="1:9" ht="21.75" customHeight="1">
      <c r="A14" s="8"/>
      <c r="B14" s="46"/>
      <c r="C14" s="243" t="s">
        <v>5</v>
      </c>
      <c r="D14" s="243"/>
      <c r="E14" s="243"/>
      <c r="F14" s="7"/>
      <c r="G14" s="7"/>
      <c r="H14" s="7"/>
      <c r="I14" s="7"/>
    </row>
    <row r="15" spans="1:9" ht="21.75" customHeight="1">
      <c r="A15" s="242" t="s">
        <v>144</v>
      </c>
      <c r="B15" s="242"/>
      <c r="C15" s="242"/>
      <c r="D15" s="242"/>
      <c r="E15" s="242"/>
      <c r="F15" s="242"/>
      <c r="G15" s="242"/>
      <c r="H15" s="242"/>
      <c r="I15" s="242"/>
    </row>
    <row r="16" spans="3:9" ht="21.75" customHeight="1">
      <c r="C16" s="152" t="s">
        <v>148</v>
      </c>
      <c r="D16" s="236">
        <v>43221</v>
      </c>
      <c r="E16" s="236"/>
      <c r="F16" s="151"/>
      <c r="G16" s="151"/>
      <c r="H16" s="151"/>
      <c r="I16" s="151"/>
    </row>
    <row r="17" spans="6:9" ht="15">
      <c r="F17" s="2"/>
      <c r="G17" s="2"/>
      <c r="H17" s="2"/>
      <c r="I17" s="2"/>
    </row>
    <row r="18" spans="6:9" ht="15">
      <c r="F18" s="2"/>
      <c r="G18" s="2"/>
      <c r="H18" s="2"/>
      <c r="I18" s="2"/>
    </row>
    <row r="19" spans="1:11" ht="12.75">
      <c r="A19" s="9"/>
      <c r="B19" s="52"/>
      <c r="C19" s="9"/>
      <c r="D19" s="9"/>
      <c r="E19" s="9"/>
      <c r="F19" s="9"/>
      <c r="G19" s="9"/>
      <c r="H19" s="9"/>
      <c r="I19" s="9"/>
      <c r="J19" s="9"/>
      <c r="K19" s="9"/>
    </row>
    <row r="20" spans="1:9" ht="21.75" customHeight="1">
      <c r="A20" s="258"/>
      <c r="B20" s="258"/>
      <c r="C20" s="258"/>
      <c r="D20" s="258"/>
      <c r="E20" s="258"/>
      <c r="F20" s="258"/>
      <c r="G20" s="258"/>
      <c r="H20" s="258"/>
      <c r="I20" s="258"/>
    </row>
    <row r="21" spans="1:11" ht="60" customHeight="1">
      <c r="A21" s="10" t="s">
        <v>6</v>
      </c>
      <c r="B21" s="10"/>
      <c r="C21" s="11" t="s">
        <v>7</v>
      </c>
      <c r="D21" s="11" t="s">
        <v>8</v>
      </c>
      <c r="E21" s="12" t="s">
        <v>9</v>
      </c>
      <c r="F21" s="11" t="s">
        <v>10</v>
      </c>
      <c r="G21" s="12" t="s">
        <v>11</v>
      </c>
      <c r="H21" s="11" t="s">
        <v>7</v>
      </c>
      <c r="I21" s="11" t="s">
        <v>8</v>
      </c>
      <c r="J21" s="9"/>
      <c r="K21" s="9"/>
    </row>
    <row r="22" spans="1:11" ht="43.5" customHeight="1">
      <c r="A22" s="254" t="s">
        <v>57</v>
      </c>
      <c r="B22" s="254"/>
      <c r="C22" s="250" t="s">
        <v>13</v>
      </c>
      <c r="D22" s="251"/>
      <c r="E22" s="251"/>
      <c r="F22" s="251"/>
      <c r="G22" s="251"/>
      <c r="H22" s="252"/>
      <c r="I22" s="13">
        <v>280300</v>
      </c>
      <c r="J22" s="9"/>
      <c r="K22" s="9"/>
    </row>
    <row r="23" spans="1:11" ht="27.75" customHeight="1">
      <c r="A23" s="14">
        <v>1</v>
      </c>
      <c r="B23" s="40" t="s">
        <v>58</v>
      </c>
      <c r="C23" s="15">
        <v>1362500</v>
      </c>
      <c r="D23" s="48">
        <v>0.22</v>
      </c>
      <c r="E23" s="16">
        <v>280300</v>
      </c>
      <c r="F23" s="16">
        <v>19450</v>
      </c>
      <c r="G23" s="13">
        <f>E23+F23</f>
        <v>299750</v>
      </c>
      <c r="H23" s="15">
        <f>C23</f>
        <v>1362500</v>
      </c>
      <c r="I23" s="49">
        <v>0.22</v>
      </c>
      <c r="J23" s="9"/>
      <c r="K23" s="9"/>
    </row>
    <row r="24" spans="1:11" ht="29.25" customHeight="1">
      <c r="A24" s="18" t="s">
        <v>59</v>
      </c>
      <c r="B24" s="53"/>
      <c r="C24" s="255" t="s">
        <v>19</v>
      </c>
      <c r="D24" s="256"/>
      <c r="E24" s="256"/>
      <c r="F24" s="256"/>
      <c r="G24" s="256"/>
      <c r="H24" s="257"/>
      <c r="I24" s="23">
        <f>H23*I23</f>
        <v>299750</v>
      </c>
      <c r="J24" s="9"/>
      <c r="K24" s="9"/>
    </row>
    <row r="25" spans="1:11" ht="17.25" customHeight="1" hidden="1">
      <c r="A25" s="18"/>
      <c r="B25" s="53"/>
      <c r="C25" s="20"/>
      <c r="D25" s="21"/>
      <c r="E25" s="21"/>
      <c r="F25" s="21"/>
      <c r="G25" s="21"/>
      <c r="H25" s="22"/>
      <c r="I25" s="23"/>
      <c r="J25" s="9"/>
      <c r="K25" s="9"/>
    </row>
    <row r="26" spans="1:11" ht="39.75" customHeight="1" hidden="1">
      <c r="A26" s="254" t="s">
        <v>20</v>
      </c>
      <c r="B26" s="254"/>
      <c r="C26" s="250" t="s">
        <v>13</v>
      </c>
      <c r="D26" s="251"/>
      <c r="E26" s="251"/>
      <c r="F26" s="251"/>
      <c r="G26" s="251"/>
      <c r="H26" s="252"/>
      <c r="I26" s="13">
        <v>500</v>
      </c>
      <c r="J26" s="9"/>
      <c r="K26" s="9"/>
    </row>
    <row r="27" spans="1:11" ht="40.5" customHeight="1" hidden="1">
      <c r="A27" s="24">
        <v>1</v>
      </c>
      <c r="B27" s="54" t="s">
        <v>21</v>
      </c>
      <c r="C27" s="26" t="s">
        <v>22</v>
      </c>
      <c r="D27" s="15">
        <v>350</v>
      </c>
      <c r="E27" s="16">
        <v>21</v>
      </c>
      <c r="F27" s="14">
        <v>9.1</v>
      </c>
      <c r="G27" s="16">
        <f>E27+F27</f>
        <v>30.1</v>
      </c>
      <c r="H27" s="15" t="s">
        <v>23</v>
      </c>
      <c r="I27" s="15">
        <v>350</v>
      </c>
      <c r="J27" s="9"/>
      <c r="K27" s="9"/>
    </row>
    <row r="28" spans="1:11" ht="36.75" customHeight="1" hidden="1">
      <c r="A28" s="18" t="s">
        <v>24</v>
      </c>
      <c r="B28" s="53"/>
      <c r="C28" s="18" t="s">
        <v>19</v>
      </c>
      <c r="D28" s="19"/>
      <c r="E28" s="19"/>
      <c r="F28" s="19"/>
      <c r="G28" s="19"/>
      <c r="H28" s="19"/>
      <c r="I28" s="13">
        <v>509.1</v>
      </c>
      <c r="J28" s="9"/>
      <c r="K28" s="9"/>
    </row>
    <row r="29" spans="1:11" ht="15.75" customHeight="1" hidden="1">
      <c r="A29" s="250"/>
      <c r="B29" s="251"/>
      <c r="C29" s="251"/>
      <c r="D29" s="251"/>
      <c r="E29" s="251"/>
      <c r="F29" s="251"/>
      <c r="G29" s="251"/>
      <c r="H29" s="251"/>
      <c r="I29" s="252"/>
      <c r="J29" s="9"/>
      <c r="K29" s="9"/>
    </row>
    <row r="30" spans="1:11" ht="28.5" customHeight="1" hidden="1">
      <c r="A30" s="254" t="s">
        <v>29</v>
      </c>
      <c r="B30" s="254"/>
      <c r="C30" s="250" t="s">
        <v>13</v>
      </c>
      <c r="D30" s="251"/>
      <c r="E30" s="251"/>
      <c r="F30" s="251"/>
      <c r="G30" s="251"/>
      <c r="H30" s="252"/>
      <c r="I30" s="17" t="s">
        <v>25</v>
      </c>
      <c r="J30" s="9"/>
      <c r="K30" s="9"/>
    </row>
    <row r="31" spans="1:11" ht="28.5" customHeight="1" hidden="1">
      <c r="A31" s="24">
        <v>1</v>
      </c>
      <c r="B31" s="54"/>
      <c r="C31" s="26" t="s">
        <v>30</v>
      </c>
      <c r="D31" s="15">
        <v>14.64</v>
      </c>
      <c r="E31" s="14">
        <v>1011.3</v>
      </c>
      <c r="F31" s="14">
        <v>-40.7</v>
      </c>
      <c r="G31" s="16">
        <f>E31+F31</f>
        <v>970.5999999999999</v>
      </c>
      <c r="H31" s="26" t="s">
        <v>40</v>
      </c>
      <c r="I31" s="15">
        <v>14.64</v>
      </c>
      <c r="J31" s="9"/>
      <c r="K31" s="9"/>
    </row>
    <row r="32" spans="1:11" ht="28.5" customHeight="1" hidden="1">
      <c r="A32" s="18" t="s">
        <v>31</v>
      </c>
      <c r="B32" s="53"/>
      <c r="C32" s="18" t="s">
        <v>19</v>
      </c>
      <c r="D32" s="19"/>
      <c r="E32" s="19"/>
      <c r="F32" s="19"/>
      <c r="G32" s="19"/>
      <c r="H32" s="19"/>
      <c r="I32" s="13">
        <v>970.6</v>
      </c>
      <c r="J32" s="9"/>
      <c r="K32" s="9"/>
    </row>
    <row r="33" spans="1:11" ht="28.5" customHeight="1" hidden="1">
      <c r="A33" s="254" t="s">
        <v>38</v>
      </c>
      <c r="B33" s="254"/>
      <c r="C33" s="250" t="s">
        <v>13</v>
      </c>
      <c r="D33" s="251"/>
      <c r="E33" s="251"/>
      <c r="F33" s="251"/>
      <c r="G33" s="251"/>
      <c r="H33" s="252"/>
      <c r="I33" s="17" t="s">
        <v>25</v>
      </c>
      <c r="J33" s="9"/>
      <c r="K33" s="9"/>
    </row>
    <row r="34" spans="1:11" ht="28.5" customHeight="1" hidden="1">
      <c r="A34" s="24">
        <v>1</v>
      </c>
      <c r="B34" s="54"/>
      <c r="C34" s="26" t="s">
        <v>32</v>
      </c>
      <c r="D34" s="15">
        <v>7710</v>
      </c>
      <c r="E34" s="14">
        <v>735.1</v>
      </c>
      <c r="F34" s="14">
        <v>40.7</v>
      </c>
      <c r="G34" s="16">
        <f>E34+F34</f>
        <v>775.8000000000001</v>
      </c>
      <c r="H34" s="26" t="s">
        <v>32</v>
      </c>
      <c r="I34" s="15">
        <v>8137</v>
      </c>
      <c r="J34" s="9"/>
      <c r="K34" s="9"/>
    </row>
    <row r="35" spans="1:11" ht="28.5" customHeight="1" hidden="1">
      <c r="A35" s="18" t="s">
        <v>39</v>
      </c>
      <c r="B35" s="53"/>
      <c r="C35" s="18" t="s">
        <v>19</v>
      </c>
      <c r="D35" s="19"/>
      <c r="E35" s="19"/>
      <c r="F35" s="19"/>
      <c r="G35" s="19"/>
      <c r="H35" s="19"/>
      <c r="I35" s="13">
        <v>775.8</v>
      </c>
      <c r="J35" s="9"/>
      <c r="K35" s="9"/>
    </row>
    <row r="36" spans="1:11" ht="28.5" customHeight="1">
      <c r="A36" s="50"/>
      <c r="B36" s="55"/>
      <c r="C36" s="50"/>
      <c r="D36" s="50"/>
      <c r="E36" s="50"/>
      <c r="F36" s="50"/>
      <c r="G36" s="50"/>
      <c r="H36" s="50"/>
      <c r="I36" s="51"/>
      <c r="J36" s="9"/>
      <c r="K36" s="9"/>
    </row>
    <row r="37" spans="1:9" ht="21.75" customHeight="1">
      <c r="A37" s="258"/>
      <c r="B37" s="258"/>
      <c r="C37" s="258"/>
      <c r="D37" s="258"/>
      <c r="E37" s="258"/>
      <c r="F37" s="258"/>
      <c r="G37" s="258"/>
      <c r="H37" s="258"/>
      <c r="I37" s="258"/>
    </row>
    <row r="38" spans="1:11" ht="60" customHeight="1" hidden="1">
      <c r="A38" s="10" t="s">
        <v>6</v>
      </c>
      <c r="B38" s="10"/>
      <c r="C38" s="11" t="s">
        <v>7</v>
      </c>
      <c r="D38" s="11" t="s">
        <v>8</v>
      </c>
      <c r="E38" s="12" t="s">
        <v>9</v>
      </c>
      <c r="F38" s="11" t="s">
        <v>10</v>
      </c>
      <c r="G38" s="12" t="s">
        <v>11</v>
      </c>
      <c r="H38" s="11" t="s">
        <v>7</v>
      </c>
      <c r="I38" s="11" t="s">
        <v>8</v>
      </c>
      <c r="J38" s="9"/>
      <c r="K38" s="9"/>
    </row>
    <row r="39" spans="1:11" ht="43.5" customHeight="1" hidden="1">
      <c r="A39" s="254" t="s">
        <v>57</v>
      </c>
      <c r="B39" s="254"/>
      <c r="C39" s="258" t="s">
        <v>13</v>
      </c>
      <c r="D39" s="258"/>
      <c r="E39" s="258"/>
      <c r="F39" s="258"/>
      <c r="G39" s="258"/>
      <c r="H39" s="258"/>
      <c r="I39" s="13">
        <v>98349000</v>
      </c>
      <c r="J39" s="9"/>
      <c r="K39" s="9"/>
    </row>
    <row r="40" spans="1:11" ht="27.75" customHeight="1" hidden="1">
      <c r="A40" s="14">
        <v>1</v>
      </c>
      <c r="B40" s="40" t="s">
        <v>58</v>
      </c>
      <c r="C40" s="15">
        <v>44704000</v>
      </c>
      <c r="D40" s="48">
        <v>0.22</v>
      </c>
      <c r="E40" s="16">
        <v>98349000</v>
      </c>
      <c r="F40" s="16"/>
      <c r="G40" s="13">
        <f>E40+F40</f>
        <v>98349000</v>
      </c>
      <c r="H40" s="15">
        <v>44704000</v>
      </c>
      <c r="I40" s="48">
        <v>0.22</v>
      </c>
      <c r="J40" s="9"/>
      <c r="K40" s="9"/>
    </row>
    <row r="41" spans="1:11" ht="27.75" customHeight="1" hidden="1">
      <c r="A41" s="14">
        <v>2</v>
      </c>
      <c r="B41" s="40" t="s">
        <v>60</v>
      </c>
      <c r="C41" s="15">
        <v>54540</v>
      </c>
      <c r="D41" s="48">
        <v>0.22</v>
      </c>
      <c r="E41" s="16"/>
      <c r="F41" s="16">
        <v>12000</v>
      </c>
      <c r="G41" s="13">
        <v>12000</v>
      </c>
      <c r="H41" s="15">
        <v>54540</v>
      </c>
      <c r="I41" s="48">
        <v>0.22</v>
      </c>
      <c r="J41" s="9"/>
      <c r="K41" s="9"/>
    </row>
    <row r="42" spans="1:11" ht="29.25" customHeight="1" hidden="1">
      <c r="A42" s="17" t="s">
        <v>59</v>
      </c>
      <c r="B42" s="56"/>
      <c r="C42" s="259" t="s">
        <v>19</v>
      </c>
      <c r="D42" s="259"/>
      <c r="E42" s="259"/>
      <c r="F42" s="259"/>
      <c r="G42" s="259"/>
      <c r="H42" s="259"/>
      <c r="I42" s="13">
        <f>G40+G41</f>
        <v>98361000</v>
      </c>
      <c r="J42" s="9"/>
      <c r="K42" s="9"/>
    </row>
    <row r="43" spans="1:11" ht="12.75">
      <c r="A43" s="9"/>
      <c r="B43" s="52"/>
      <c r="C43" s="9"/>
      <c r="D43" s="9"/>
      <c r="E43" s="9"/>
      <c r="F43" s="9"/>
      <c r="G43" s="9"/>
      <c r="H43" s="9"/>
      <c r="I43" s="9"/>
      <c r="J43" s="9"/>
      <c r="K43" s="9"/>
    </row>
    <row r="44" spans="1:11" ht="28.5" customHeight="1">
      <c r="A44" s="9"/>
      <c r="B44" s="33" t="s">
        <v>26</v>
      </c>
      <c r="C44" s="34"/>
      <c r="D44" s="34"/>
      <c r="E44" s="35"/>
      <c r="F44" s="233" t="s">
        <v>149</v>
      </c>
      <c r="G44" s="233"/>
      <c r="H44" s="233"/>
      <c r="I44" s="9"/>
      <c r="J44" s="9"/>
      <c r="K44" s="9"/>
    </row>
    <row r="45" spans="1:11" ht="28.5" customHeight="1">
      <c r="A45" s="9"/>
      <c r="B45" s="33"/>
      <c r="C45" s="231" t="s">
        <v>2</v>
      </c>
      <c r="D45" s="231"/>
      <c r="E45" s="36"/>
      <c r="F45" s="231" t="s">
        <v>3</v>
      </c>
      <c r="G45" s="231"/>
      <c r="H45" s="231"/>
      <c r="I45" s="9"/>
      <c r="J45" s="9"/>
      <c r="K45" s="9"/>
    </row>
    <row r="46" spans="1:11" ht="20.25" customHeight="1">
      <c r="A46" s="9"/>
      <c r="B46" s="33" t="s">
        <v>27</v>
      </c>
      <c r="C46" s="34"/>
      <c r="D46" s="34"/>
      <c r="E46" s="35"/>
      <c r="F46" s="233" t="s">
        <v>150</v>
      </c>
      <c r="G46" s="233"/>
      <c r="H46" s="233"/>
      <c r="I46" s="9"/>
      <c r="J46" s="9"/>
      <c r="K46" s="9"/>
    </row>
    <row r="47" spans="1:11" ht="12.75">
      <c r="A47" s="9"/>
      <c r="B47" s="9"/>
      <c r="C47" s="232" t="s">
        <v>2</v>
      </c>
      <c r="D47" s="232"/>
      <c r="E47" s="9"/>
      <c r="F47" s="232" t="s">
        <v>3</v>
      </c>
      <c r="G47" s="232"/>
      <c r="H47" s="232"/>
      <c r="I47" s="9"/>
      <c r="J47" s="9"/>
      <c r="K47" s="9"/>
    </row>
    <row r="48" spans="1:11" ht="26.25" customHeight="1">
      <c r="A48" s="37"/>
      <c r="B48" s="9"/>
      <c r="C48" s="9"/>
      <c r="D48" s="9"/>
      <c r="E48" s="9"/>
      <c r="F48" s="9"/>
      <c r="G48" s="9"/>
      <c r="H48" s="9"/>
      <c r="I48" s="9"/>
      <c r="J48" s="9"/>
      <c r="K48" s="9"/>
    </row>
  </sheetData>
  <sheetProtection/>
  <mergeCells count="34">
    <mergeCell ref="C47:D47"/>
    <mergeCell ref="F47:H47"/>
    <mergeCell ref="A20:I20"/>
    <mergeCell ref="A37:I37"/>
    <mergeCell ref="A39:B39"/>
    <mergeCell ref="C39:H39"/>
    <mergeCell ref="C42:H42"/>
    <mergeCell ref="F44:H44"/>
    <mergeCell ref="C45:D45"/>
    <mergeCell ref="F45:H45"/>
    <mergeCell ref="F46:H46"/>
    <mergeCell ref="A22:B22"/>
    <mergeCell ref="C22:H22"/>
    <mergeCell ref="C24:H24"/>
    <mergeCell ref="A26:B26"/>
    <mergeCell ref="C26:H26"/>
    <mergeCell ref="A29:I29"/>
    <mergeCell ref="A33:B33"/>
    <mergeCell ref="C33:H33"/>
    <mergeCell ref="A30:B30"/>
    <mergeCell ref="C30:H30"/>
    <mergeCell ref="E8:F8"/>
    <mergeCell ref="G8:I8"/>
    <mergeCell ref="E9:G9"/>
    <mergeCell ref="A12:I12"/>
    <mergeCell ref="D16:E16"/>
    <mergeCell ref="E1:J1"/>
    <mergeCell ref="A13:I13"/>
    <mergeCell ref="C14:E14"/>
    <mergeCell ref="A15:I15"/>
    <mergeCell ref="E4:I4"/>
    <mergeCell ref="E5:I5"/>
    <mergeCell ref="F6:H6"/>
    <mergeCell ref="E7:I7"/>
  </mergeCells>
  <printOptions/>
  <pageMargins left="0.2" right="0.2" top="0.45" bottom="0.25" header="0.5" footer="0.2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22">
      <selection activeCell="J25" sqref="J25"/>
    </sheetView>
  </sheetViews>
  <sheetFormatPr defaultColWidth="9.140625" defaultRowHeight="12.75"/>
  <cols>
    <col min="2" max="2" width="4.8515625" style="0" customWidth="1"/>
    <col min="3" max="3" width="35.421875" style="0" customWidth="1"/>
    <col min="4" max="4" width="11.28125" style="0" customWidth="1"/>
    <col min="5" max="5" width="9.421875" style="0" customWidth="1"/>
    <col min="6" max="6" width="9.57421875" style="0" customWidth="1"/>
    <col min="7" max="7" width="10.421875" style="0" customWidth="1"/>
    <col min="8" max="8" width="11.140625" style="0" customWidth="1"/>
    <col min="9" max="9" width="10.7109375" style="0" customWidth="1"/>
    <col min="10" max="10" width="11.00390625" style="0" customWidth="1"/>
    <col min="11" max="11" width="11.57421875" style="0" customWidth="1"/>
  </cols>
  <sheetData>
    <row r="1" spans="6:11" ht="30.75" customHeight="1">
      <c r="F1" s="240" t="s">
        <v>28</v>
      </c>
      <c r="G1" s="240"/>
      <c r="H1" s="240"/>
      <c r="I1" s="240"/>
      <c r="J1" s="240"/>
      <c r="K1" s="240"/>
    </row>
    <row r="2" spans="6:11" ht="30.75" customHeight="1">
      <c r="F2" s="38"/>
      <c r="G2" s="38"/>
      <c r="H2" s="38"/>
      <c r="I2" s="38"/>
      <c r="J2" s="38"/>
      <c r="K2" s="38"/>
    </row>
    <row r="4" spans="2:10" ht="18">
      <c r="B4" s="1"/>
      <c r="F4" s="244" t="s">
        <v>0</v>
      </c>
      <c r="G4" s="244"/>
      <c r="H4" s="244"/>
      <c r="I4" s="244"/>
      <c r="J4" s="244"/>
    </row>
    <row r="5" spans="6:10" ht="27" customHeight="1">
      <c r="F5" s="245" t="s">
        <v>45</v>
      </c>
      <c r="G5" s="245"/>
      <c r="H5" s="245"/>
      <c r="I5" s="245"/>
      <c r="J5" s="245"/>
    </row>
    <row r="6" spans="7:10" ht="15">
      <c r="G6" s="246" t="s">
        <v>1</v>
      </c>
      <c r="H6" s="246"/>
      <c r="I6" s="246"/>
      <c r="J6" s="2"/>
    </row>
    <row r="7" spans="6:10" ht="15.75">
      <c r="F7" s="247" t="s">
        <v>37</v>
      </c>
      <c r="G7" s="247"/>
      <c r="H7" s="247"/>
      <c r="I7" s="247"/>
      <c r="J7" s="247"/>
    </row>
    <row r="8" spans="6:10" ht="15" customHeight="1">
      <c r="F8" s="248" t="s">
        <v>2</v>
      </c>
      <c r="G8" s="248"/>
      <c r="H8" s="249" t="s">
        <v>3</v>
      </c>
      <c r="I8" s="249"/>
      <c r="J8" s="249"/>
    </row>
    <row r="9" spans="6:10" ht="15.75">
      <c r="F9" s="234" t="s">
        <v>54</v>
      </c>
      <c r="G9" s="234"/>
      <c r="H9" s="234"/>
      <c r="I9" s="3"/>
      <c r="J9" s="3"/>
    </row>
    <row r="10" spans="7:10" ht="14.25" customHeight="1">
      <c r="G10" s="4"/>
      <c r="H10" s="5"/>
      <c r="I10" s="6" t="s">
        <v>4</v>
      </c>
      <c r="J10" s="2"/>
    </row>
    <row r="11" spans="7:10" ht="37.5" customHeight="1">
      <c r="G11" s="2"/>
      <c r="H11" s="2"/>
      <c r="I11" s="2"/>
      <c r="J11" s="2"/>
    </row>
    <row r="12" spans="2:10" ht="21.75" customHeight="1">
      <c r="B12" s="242" t="s">
        <v>46</v>
      </c>
      <c r="C12" s="242"/>
      <c r="D12" s="242"/>
      <c r="E12" s="242"/>
      <c r="F12" s="242"/>
      <c r="G12" s="242"/>
      <c r="H12" s="242"/>
      <c r="I12" s="242"/>
      <c r="J12" s="242"/>
    </row>
    <row r="13" spans="2:10" ht="21.75" customHeight="1">
      <c r="B13" s="260" t="s">
        <v>33</v>
      </c>
      <c r="C13" s="242"/>
      <c r="D13" s="242"/>
      <c r="E13" s="242"/>
      <c r="F13" s="242"/>
      <c r="G13" s="242"/>
      <c r="H13" s="242"/>
      <c r="I13" s="242"/>
      <c r="J13" s="242"/>
    </row>
    <row r="14" spans="2:10" ht="21.75" customHeight="1">
      <c r="B14" s="8"/>
      <c r="C14" s="7"/>
      <c r="D14" s="243" t="s">
        <v>5</v>
      </c>
      <c r="E14" s="243"/>
      <c r="F14" s="243"/>
      <c r="G14" s="7"/>
      <c r="H14" s="7"/>
      <c r="I14" s="7"/>
      <c r="J14" s="7"/>
    </row>
    <row r="15" spans="2:10" ht="21.75" customHeight="1">
      <c r="B15" s="242" t="s">
        <v>34</v>
      </c>
      <c r="C15" s="242"/>
      <c r="D15" s="242"/>
      <c r="E15" s="242"/>
      <c r="F15" s="242"/>
      <c r="G15" s="242"/>
      <c r="H15" s="242"/>
      <c r="I15" s="242"/>
      <c r="J15" s="242"/>
    </row>
    <row r="16" spans="2:10" ht="21.75" customHeight="1">
      <c r="B16" s="242" t="s">
        <v>47</v>
      </c>
      <c r="C16" s="242"/>
      <c r="D16" s="242"/>
      <c r="E16" s="242"/>
      <c r="F16" s="242"/>
      <c r="G16" s="242"/>
      <c r="H16" s="242"/>
      <c r="I16" s="242"/>
      <c r="J16" s="242"/>
    </row>
    <row r="17" spans="7:10" ht="15">
      <c r="G17" s="2"/>
      <c r="H17" s="2"/>
      <c r="I17" s="2"/>
      <c r="J17" s="2"/>
    </row>
    <row r="18" spans="7:10" ht="15">
      <c r="G18" s="2"/>
      <c r="H18" s="2"/>
      <c r="I18" s="2"/>
      <c r="J18" s="2"/>
    </row>
    <row r="19" spans="2:12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66.75" customHeight="1">
      <c r="B21" s="10" t="s">
        <v>6</v>
      </c>
      <c r="C21" s="10"/>
      <c r="D21" s="11" t="s">
        <v>49</v>
      </c>
      <c r="E21" s="11" t="s">
        <v>8</v>
      </c>
      <c r="F21" s="12" t="s">
        <v>9</v>
      </c>
      <c r="G21" s="11" t="s">
        <v>10</v>
      </c>
      <c r="H21" s="12" t="s">
        <v>11</v>
      </c>
      <c r="I21" s="11" t="s">
        <v>7</v>
      </c>
      <c r="J21" s="11" t="s">
        <v>8</v>
      </c>
      <c r="K21" s="9"/>
      <c r="L21" s="9"/>
    </row>
    <row r="22" spans="2:12" ht="43.5" customHeight="1">
      <c r="B22" s="254" t="s">
        <v>51</v>
      </c>
      <c r="C22" s="254"/>
      <c r="D22" s="250" t="s">
        <v>13</v>
      </c>
      <c r="E22" s="251"/>
      <c r="F22" s="251"/>
      <c r="G22" s="251"/>
      <c r="H22" s="251"/>
      <c r="I22" s="252"/>
      <c r="J22" s="44">
        <v>13623.7</v>
      </c>
      <c r="K22" s="9"/>
      <c r="L22" s="9"/>
    </row>
    <row r="23" spans="2:12" ht="43.5" customHeight="1">
      <c r="B23" s="39">
        <v>1</v>
      </c>
      <c r="C23" s="25" t="s">
        <v>52</v>
      </c>
      <c r="D23" s="26">
        <v>3650</v>
      </c>
      <c r="E23" s="15">
        <v>311</v>
      </c>
      <c r="F23" s="16">
        <v>13623.7</v>
      </c>
      <c r="G23" s="24">
        <v>-142.7</v>
      </c>
      <c r="H23" s="16">
        <f>F23+G23</f>
        <v>13481</v>
      </c>
      <c r="I23" s="24"/>
      <c r="J23" s="43">
        <v>311</v>
      </c>
      <c r="K23" s="9"/>
      <c r="L23" s="9"/>
    </row>
    <row r="24" spans="2:12" ht="48" customHeight="1" hidden="1">
      <c r="B24" s="14"/>
      <c r="C24" s="40"/>
      <c r="D24" s="15"/>
      <c r="E24" s="15"/>
      <c r="F24" s="16"/>
      <c r="G24" s="16"/>
      <c r="H24" s="13"/>
      <c r="I24" s="15"/>
      <c r="J24" s="15"/>
      <c r="K24" s="9"/>
      <c r="L24" s="9"/>
    </row>
    <row r="25" spans="2:12" ht="29.25" customHeight="1">
      <c r="B25" s="18" t="s">
        <v>53</v>
      </c>
      <c r="C25" s="19"/>
      <c r="D25" s="255" t="s">
        <v>19</v>
      </c>
      <c r="E25" s="256"/>
      <c r="F25" s="256"/>
      <c r="G25" s="256"/>
      <c r="H25" s="256"/>
      <c r="I25" s="257"/>
      <c r="J25" s="47">
        <v>13481</v>
      </c>
      <c r="K25" s="9"/>
      <c r="L25" s="9"/>
    </row>
    <row r="26" spans="2:12" ht="17.25" customHeight="1">
      <c r="B26" s="18"/>
      <c r="C26" s="19"/>
      <c r="D26" s="20"/>
      <c r="E26" s="21"/>
      <c r="F26" s="21"/>
      <c r="G26" s="21"/>
      <c r="H26" s="21"/>
      <c r="I26" s="22"/>
      <c r="J26" s="23"/>
      <c r="K26" s="9"/>
      <c r="L26" s="9"/>
    </row>
    <row r="27" spans="2:12" ht="39.75" customHeight="1">
      <c r="B27" s="254" t="s">
        <v>48</v>
      </c>
      <c r="C27" s="254"/>
      <c r="D27" s="250" t="s">
        <v>13</v>
      </c>
      <c r="E27" s="251"/>
      <c r="F27" s="251"/>
      <c r="G27" s="251"/>
      <c r="H27" s="251"/>
      <c r="I27" s="252"/>
      <c r="J27" s="13">
        <v>0</v>
      </c>
      <c r="K27" s="9"/>
      <c r="L27" s="9"/>
    </row>
    <row r="28" spans="2:12" ht="56.25" customHeight="1">
      <c r="B28" s="24">
        <v>1</v>
      </c>
      <c r="C28" s="40" t="s">
        <v>50</v>
      </c>
      <c r="D28" s="15">
        <v>12</v>
      </c>
      <c r="E28" s="15">
        <v>8268</v>
      </c>
      <c r="F28" s="16">
        <v>0</v>
      </c>
      <c r="G28" s="16">
        <v>99.2</v>
      </c>
      <c r="H28" s="16">
        <f>F28+G28</f>
        <v>99.2</v>
      </c>
      <c r="I28" s="15"/>
      <c r="J28" s="15">
        <v>8268</v>
      </c>
      <c r="K28" s="9"/>
      <c r="L28" s="9"/>
    </row>
    <row r="29" spans="2:12" ht="49.5" customHeight="1">
      <c r="B29" s="24">
        <v>2</v>
      </c>
      <c r="C29" s="40" t="s">
        <v>50</v>
      </c>
      <c r="D29" s="15">
        <v>5</v>
      </c>
      <c r="E29" s="15">
        <v>8700</v>
      </c>
      <c r="F29" s="16">
        <v>0</v>
      </c>
      <c r="G29" s="14">
        <v>43.5</v>
      </c>
      <c r="H29" s="16">
        <f>F29+G29</f>
        <v>43.5</v>
      </c>
      <c r="I29" s="15"/>
      <c r="J29" s="15">
        <v>8700</v>
      </c>
      <c r="K29" s="9"/>
      <c r="L29" s="9"/>
    </row>
    <row r="30" spans="2:12" ht="49.5" customHeight="1">
      <c r="B30" s="24"/>
      <c r="C30" s="42" t="s">
        <v>56</v>
      </c>
      <c r="D30" s="15">
        <v>17</v>
      </c>
      <c r="E30" s="15"/>
      <c r="F30" s="16"/>
      <c r="G30" s="14">
        <v>142.7</v>
      </c>
      <c r="H30" s="16">
        <v>142.7</v>
      </c>
      <c r="I30" s="15"/>
      <c r="J30" s="15"/>
      <c r="K30" s="9"/>
      <c r="L30" s="9"/>
    </row>
    <row r="31" spans="2:12" ht="45" customHeight="1">
      <c r="B31" s="254" t="s">
        <v>55</v>
      </c>
      <c r="C31" s="254"/>
      <c r="D31" s="18" t="s">
        <v>19</v>
      </c>
      <c r="E31" s="19"/>
      <c r="F31" s="19"/>
      <c r="G31" s="19"/>
      <c r="H31" s="19"/>
      <c r="I31" s="19"/>
      <c r="J31" s="44">
        <v>142.7</v>
      </c>
      <c r="K31" s="9"/>
      <c r="L31" s="9"/>
    </row>
    <row r="32" spans="2:12" ht="15.75" customHeight="1">
      <c r="B32" s="250"/>
      <c r="C32" s="251"/>
      <c r="D32" s="251"/>
      <c r="E32" s="251"/>
      <c r="F32" s="251"/>
      <c r="G32" s="251"/>
      <c r="H32" s="251"/>
      <c r="I32" s="251"/>
      <c r="J32" s="252"/>
      <c r="K32" s="9"/>
      <c r="L32" s="9"/>
    </row>
    <row r="33" spans="2:12" ht="28.5" customHeight="1" hidden="1">
      <c r="B33" s="254" t="s">
        <v>48</v>
      </c>
      <c r="C33" s="254"/>
      <c r="D33" s="250" t="s">
        <v>13</v>
      </c>
      <c r="E33" s="251"/>
      <c r="F33" s="251"/>
      <c r="G33" s="251"/>
      <c r="H33" s="251"/>
      <c r="I33" s="252"/>
      <c r="J33" s="17" t="s">
        <v>25</v>
      </c>
      <c r="K33" s="9"/>
      <c r="L33" s="9"/>
    </row>
    <row r="34" spans="2:12" ht="28.5" customHeight="1" hidden="1">
      <c r="B34" s="24">
        <v>1</v>
      </c>
      <c r="C34" s="25" t="s">
        <v>52</v>
      </c>
      <c r="D34" s="26" t="s">
        <v>22</v>
      </c>
      <c r="E34" s="15">
        <v>350</v>
      </c>
      <c r="F34" s="16">
        <v>13623.7</v>
      </c>
      <c r="G34" s="14">
        <v>-142.7</v>
      </c>
      <c r="H34" s="16">
        <f>F34+G34</f>
        <v>13481</v>
      </c>
      <c r="I34" s="26"/>
      <c r="J34" s="41">
        <v>0</v>
      </c>
      <c r="K34" s="9"/>
      <c r="L34" s="9"/>
    </row>
    <row r="35" spans="2:12" ht="28.5" customHeight="1" hidden="1">
      <c r="B35" s="18" t="s">
        <v>41</v>
      </c>
      <c r="C35" s="19"/>
      <c r="D35" s="18" t="s">
        <v>19</v>
      </c>
      <c r="E35" s="19"/>
      <c r="F35" s="19"/>
      <c r="G35" s="19"/>
      <c r="H35" s="19"/>
      <c r="I35" s="19"/>
      <c r="J35" s="13">
        <f>F34+G34</f>
        <v>13481</v>
      </c>
      <c r="K35" s="9"/>
      <c r="L35" s="9"/>
    </row>
    <row r="36" spans="2:12" ht="28.5" customHeight="1" hidden="1">
      <c r="B36" s="254" t="s">
        <v>29</v>
      </c>
      <c r="C36" s="254"/>
      <c r="D36" s="250" t="s">
        <v>13</v>
      </c>
      <c r="E36" s="251"/>
      <c r="F36" s="251"/>
      <c r="G36" s="251"/>
      <c r="H36" s="251"/>
      <c r="I36" s="252"/>
      <c r="J36" s="17" t="s">
        <v>25</v>
      </c>
      <c r="K36" s="9"/>
      <c r="L36" s="9"/>
    </row>
    <row r="37" spans="2:12" ht="28.5" customHeight="1" hidden="1">
      <c r="B37" s="24">
        <v>1</v>
      </c>
      <c r="C37" s="25"/>
      <c r="D37" s="26" t="s">
        <v>30</v>
      </c>
      <c r="E37" s="15">
        <v>16.49</v>
      </c>
      <c r="F37" s="14">
        <v>970.6</v>
      </c>
      <c r="G37" s="14">
        <v>10</v>
      </c>
      <c r="H37" s="16">
        <f>F37+G37</f>
        <v>980.6</v>
      </c>
      <c r="I37" s="26" t="s">
        <v>40</v>
      </c>
      <c r="J37" s="15">
        <v>16.49</v>
      </c>
      <c r="K37" s="9"/>
      <c r="L37" s="9"/>
    </row>
    <row r="38" spans="2:12" ht="28.5" customHeight="1" hidden="1">
      <c r="B38" s="18" t="s">
        <v>31</v>
      </c>
      <c r="C38" s="19"/>
      <c r="D38" s="18" t="s">
        <v>19</v>
      </c>
      <c r="E38" s="19"/>
      <c r="F38" s="19"/>
      <c r="G38" s="19"/>
      <c r="H38" s="19"/>
      <c r="I38" s="19"/>
      <c r="J38" s="13">
        <f>F37+G37</f>
        <v>980.6</v>
      </c>
      <c r="K38" s="9"/>
      <c r="L38" s="9"/>
    </row>
    <row r="39" spans="2:12" ht="28.5" customHeight="1" hidden="1">
      <c r="B39" s="254" t="s">
        <v>42</v>
      </c>
      <c r="C39" s="254"/>
      <c r="D39" s="250" t="s">
        <v>13</v>
      </c>
      <c r="E39" s="251"/>
      <c r="F39" s="251"/>
      <c r="G39" s="251"/>
      <c r="H39" s="251"/>
      <c r="I39" s="252"/>
      <c r="J39" s="17" t="s">
        <v>25</v>
      </c>
      <c r="K39" s="9"/>
      <c r="L39" s="9"/>
    </row>
    <row r="40" spans="2:12" ht="28.5" customHeight="1" hidden="1">
      <c r="B40" s="24">
        <v>1</v>
      </c>
      <c r="C40" s="25"/>
      <c r="D40" s="26" t="s">
        <v>44</v>
      </c>
      <c r="E40" s="15">
        <v>2.01</v>
      </c>
      <c r="F40" s="14">
        <v>3512.2</v>
      </c>
      <c r="G40" s="14">
        <v>135</v>
      </c>
      <c r="H40" s="16">
        <f>F40+G40</f>
        <v>3647.2</v>
      </c>
      <c r="I40" s="26" t="s">
        <v>44</v>
      </c>
      <c r="J40" s="15">
        <v>2.01</v>
      </c>
      <c r="K40" s="9"/>
      <c r="L40" s="9"/>
    </row>
    <row r="41" spans="2:12" ht="28.5" customHeight="1" hidden="1">
      <c r="B41" s="18" t="s">
        <v>43</v>
      </c>
      <c r="C41" s="19"/>
      <c r="D41" s="18" t="s">
        <v>19</v>
      </c>
      <c r="E41" s="19"/>
      <c r="F41" s="19"/>
      <c r="G41" s="19"/>
      <c r="H41" s="19"/>
      <c r="I41" s="19"/>
      <c r="J41" s="13">
        <f>H40</f>
        <v>3647.2</v>
      </c>
      <c r="K41" s="9"/>
      <c r="L41" s="9"/>
    </row>
    <row r="42" spans="2:12" ht="28.5" customHeight="1" hidden="1">
      <c r="B42" s="254" t="s">
        <v>38</v>
      </c>
      <c r="C42" s="254"/>
      <c r="D42" s="250" t="s">
        <v>13</v>
      </c>
      <c r="E42" s="251"/>
      <c r="F42" s="251"/>
      <c r="G42" s="251"/>
      <c r="H42" s="251"/>
      <c r="I42" s="252"/>
      <c r="J42" s="17" t="s">
        <v>25</v>
      </c>
      <c r="K42" s="9"/>
      <c r="L42" s="9"/>
    </row>
    <row r="43" spans="2:12" ht="28.5" customHeight="1" hidden="1">
      <c r="B43" s="24">
        <v>1</v>
      </c>
      <c r="C43" s="25"/>
      <c r="D43" s="26" t="s">
        <v>32</v>
      </c>
      <c r="E43" s="15">
        <v>7710</v>
      </c>
      <c r="F43" s="14">
        <v>735.1</v>
      </c>
      <c r="G43" s="14">
        <v>40.7</v>
      </c>
      <c r="H43" s="16">
        <f>F43+G43</f>
        <v>775.8000000000001</v>
      </c>
      <c r="I43" s="26" t="s">
        <v>32</v>
      </c>
      <c r="J43" s="15">
        <v>8137</v>
      </c>
      <c r="K43" s="9"/>
      <c r="L43" s="9"/>
    </row>
    <row r="44" spans="2:12" ht="28.5" customHeight="1" hidden="1">
      <c r="B44" s="18" t="s">
        <v>39</v>
      </c>
      <c r="C44" s="19"/>
      <c r="D44" s="18" t="s">
        <v>19</v>
      </c>
      <c r="E44" s="19"/>
      <c r="F44" s="19"/>
      <c r="G44" s="19"/>
      <c r="H44" s="19"/>
      <c r="I44" s="19"/>
      <c r="J44" s="13">
        <v>775.8</v>
      </c>
      <c r="K44" s="9"/>
      <c r="L44" s="9"/>
    </row>
    <row r="45" spans="2:12" ht="28.5" customHeight="1">
      <c r="B45" s="27"/>
      <c r="C45" s="28"/>
      <c r="D45" s="29"/>
      <c r="E45" s="30"/>
      <c r="F45" s="31"/>
      <c r="G45" s="31"/>
      <c r="H45" s="32"/>
      <c r="I45" s="29"/>
      <c r="J45" s="30"/>
      <c r="K45" s="9"/>
      <c r="L45" s="9"/>
    </row>
    <row r="46" spans="2:12" ht="28.5" customHeight="1">
      <c r="B46" s="9"/>
      <c r="C46" s="33" t="s">
        <v>26</v>
      </c>
      <c r="D46" s="34"/>
      <c r="E46" s="34"/>
      <c r="F46" s="35"/>
      <c r="G46" s="233" t="s">
        <v>35</v>
      </c>
      <c r="H46" s="233"/>
      <c r="I46" s="233"/>
      <c r="J46" s="9"/>
      <c r="K46" s="9"/>
      <c r="L46" s="9"/>
    </row>
    <row r="47" spans="2:12" ht="28.5" customHeight="1">
      <c r="B47" s="9"/>
      <c r="C47" s="33"/>
      <c r="D47" s="231" t="s">
        <v>2</v>
      </c>
      <c r="E47" s="231"/>
      <c r="F47" s="36"/>
      <c r="G47" s="231" t="s">
        <v>3</v>
      </c>
      <c r="H47" s="231"/>
      <c r="I47" s="231"/>
      <c r="J47" s="9"/>
      <c r="K47" s="9"/>
      <c r="L47" s="9"/>
    </row>
    <row r="48" spans="2:12" ht="20.25" customHeight="1">
      <c r="B48" s="9"/>
      <c r="C48" s="33" t="s">
        <v>27</v>
      </c>
      <c r="D48" s="34"/>
      <c r="E48" s="34"/>
      <c r="F48" s="35"/>
      <c r="G48" s="233" t="s">
        <v>36</v>
      </c>
      <c r="H48" s="233"/>
      <c r="I48" s="233"/>
      <c r="J48" s="9"/>
      <c r="K48" s="9"/>
      <c r="L48" s="9"/>
    </row>
    <row r="49" spans="2:12" ht="12.75">
      <c r="B49" s="9"/>
      <c r="C49" s="9"/>
      <c r="D49" s="232" t="s">
        <v>2</v>
      </c>
      <c r="E49" s="232"/>
      <c r="F49" s="9"/>
      <c r="G49" s="232" t="s">
        <v>3</v>
      </c>
      <c r="H49" s="232"/>
      <c r="I49" s="232"/>
      <c r="J49" s="9"/>
      <c r="K49" s="9"/>
      <c r="L49" s="9"/>
    </row>
    <row r="50" spans="2:12" ht="26.25" customHeight="1">
      <c r="B50" s="37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51" customHeight="1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9"/>
    </row>
    <row r="52" spans="2:1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2:1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2:1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</sheetData>
  <sheetProtection/>
  <mergeCells count="35">
    <mergeCell ref="D27:I27"/>
    <mergeCell ref="B32:J32"/>
    <mergeCell ref="B51:K51"/>
    <mergeCell ref="D47:E47"/>
    <mergeCell ref="G47:I47"/>
    <mergeCell ref="G48:I48"/>
    <mergeCell ref="D49:E49"/>
    <mergeCell ref="G49:I49"/>
    <mergeCell ref="B42:C42"/>
    <mergeCell ref="D42:I42"/>
    <mergeCell ref="G46:I46"/>
    <mergeCell ref="B36:C36"/>
    <mergeCell ref="D36:I36"/>
    <mergeCell ref="B33:C33"/>
    <mergeCell ref="D33:I33"/>
    <mergeCell ref="B39:C39"/>
    <mergeCell ref="D39:I39"/>
    <mergeCell ref="B31:C31"/>
    <mergeCell ref="F1:K1"/>
    <mergeCell ref="B13:J13"/>
    <mergeCell ref="D14:F14"/>
    <mergeCell ref="B15:J15"/>
    <mergeCell ref="F4:J4"/>
    <mergeCell ref="B22:C22"/>
    <mergeCell ref="D22:I22"/>
    <mergeCell ref="D25:I25"/>
    <mergeCell ref="B27:C27"/>
    <mergeCell ref="F5:J5"/>
    <mergeCell ref="G6:I6"/>
    <mergeCell ref="F7:J7"/>
    <mergeCell ref="B16:J16"/>
    <mergeCell ref="F8:G8"/>
    <mergeCell ref="H8:J8"/>
    <mergeCell ref="F9:H9"/>
    <mergeCell ref="B12:J12"/>
  </mergeCells>
  <printOptions/>
  <pageMargins left="0.2" right="0.2" top="0.45" bottom="0.25" header="0.5" footer="0.2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2018-05-22T13:17:31Z</cp:lastPrinted>
  <dcterms:created xsi:type="dcterms:W3CDTF">1996-10-08T23:32:33Z</dcterms:created>
  <dcterms:modified xsi:type="dcterms:W3CDTF">2019-05-08T07:34:33Z</dcterms:modified>
  <cp:category/>
  <cp:version/>
  <cp:contentType/>
  <cp:contentStatus/>
</cp:coreProperties>
</file>